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defaultThemeVersion="124226"/>
  <bookViews>
    <workbookView xWindow="360" yWindow="36" windowWidth="16608" windowHeight="9432" firstSheet="11" activeTab="12"/>
  </bookViews>
  <sheets>
    <sheet name="Registrations" sheetId="1" r:id="rId1"/>
    <sheet name="Sheet1" sheetId="21" r:id="rId2"/>
    <sheet name="Forced" sheetId="3" r:id="rId3"/>
    <sheet name="Spot" sheetId="5" r:id="rId4"/>
    <sheet name="Sportsman" sheetId="6" r:id="rId5"/>
    <sheet name="Graduate" sheetId="7" r:id="rId6"/>
    <sheet name="Streamer" sheetId="8" r:id="rId7"/>
    <sheet name="Formation" sheetId="9" r:id="rId8"/>
    <sheet name="Individual Overall" sheetId="11" r:id="rId9"/>
    <sheet name="Team Overall" sheetId="12" r:id="rId10"/>
    <sheet name="Pres Forced" sheetId="13" r:id="rId11"/>
    <sheet name="Pres Spot" sheetId="14" r:id="rId12"/>
    <sheet name="Pres Sportsman" sheetId="15" r:id="rId13"/>
    <sheet name="Pres Graduate" sheetId="16" r:id="rId14"/>
    <sheet name="Pres Streamer" sheetId="17" r:id="rId15"/>
    <sheet name="Pres Formation" sheetId="18" r:id="rId16"/>
    <sheet name="Pres Individual" sheetId="19" r:id="rId17"/>
    <sheet name="Pres Team" sheetId="20" r:id="rId18"/>
    <sheet name="MC Presentation List" sheetId="22" r:id="rId19"/>
  </sheets>
  <externalReferences>
    <externalReference r:id="rId20"/>
  </externalReferences>
  <definedNames>
    <definedName name="_xlnm._FilterDatabase" localSheetId="2" hidden="1">Forced!$A$9:$K$69</definedName>
    <definedName name="_xlnm._FilterDatabase" localSheetId="7" hidden="1">Formation!$A$9:$G$69</definedName>
    <definedName name="_xlnm._FilterDatabase" localSheetId="5" hidden="1">Graduate!$A$9:$G$69</definedName>
    <definedName name="_xlnm._FilterDatabase" localSheetId="8" hidden="1">'Individual Overall'!$A$7:$K$67</definedName>
    <definedName name="_xlnm._FilterDatabase" localSheetId="10" hidden="1">'Pres Forced'!$A$10:$D$70</definedName>
    <definedName name="_xlnm._FilterDatabase" localSheetId="15" hidden="1">'Pres Formation'!$A$10:$D$70</definedName>
    <definedName name="_xlnm._FilterDatabase" localSheetId="13" hidden="1">'Pres Graduate'!$A$10:$D$70</definedName>
    <definedName name="_xlnm._FilterDatabase" localSheetId="16" hidden="1">'Pres Individual'!$A$10:$D$70</definedName>
    <definedName name="_xlnm._FilterDatabase" localSheetId="12" hidden="1">'Pres Sportsman'!$A$10:$D$70</definedName>
    <definedName name="_xlnm._FilterDatabase" localSheetId="11" hidden="1">'Pres Spot'!$A$10:$D$70</definedName>
    <definedName name="_xlnm._FilterDatabase" localSheetId="14" hidden="1">'Pres Streamer'!$A$10:$D$70</definedName>
    <definedName name="_xlnm._FilterDatabase" localSheetId="17" hidden="1">'Pres Team'!$A$10:$D$70</definedName>
    <definedName name="_xlnm._FilterDatabase" localSheetId="4" hidden="1">Sportsman!$A$9:$G$69</definedName>
    <definedName name="_xlnm._FilterDatabase" localSheetId="3" hidden="1">Spot!$A$9:$K$69</definedName>
    <definedName name="_xlnm._FilterDatabase" localSheetId="6" hidden="1">Streamer!$A$12:$J$72</definedName>
    <definedName name="_xlnm._FilterDatabase" localSheetId="9" hidden="1">'Team Overall'!$A$7:$K$67</definedName>
    <definedName name="_xlnm.Print_Area" localSheetId="2">Forced!$A$8:$K$69</definedName>
    <definedName name="_xlnm.Print_Area" localSheetId="7">Formation!$A$8:$G$69</definedName>
    <definedName name="_xlnm.Print_Area" localSheetId="5">Graduate!$A$8:$G$69</definedName>
    <definedName name="_xlnm.Print_Area" localSheetId="8">'Individual Overall'!$A$6:$K$67</definedName>
    <definedName name="_xlnm.Print_Area" localSheetId="10">'Pres Forced'!$A$5:$D$70</definedName>
    <definedName name="_xlnm.Print_Area" localSheetId="15">'Pres Formation'!$A$5:$D$70</definedName>
    <definedName name="_xlnm.Print_Area" localSheetId="13">'Pres Graduate'!$A$5:$D$70</definedName>
    <definedName name="_xlnm.Print_Area" localSheetId="16">'Pres Individual'!$A$5:$D$70</definedName>
    <definedName name="_xlnm.Print_Area" localSheetId="12">'Pres Sportsman'!$A$5:$D$70</definedName>
    <definedName name="_xlnm.Print_Area" localSheetId="11">'Pres Spot'!$A$5:$D$70</definedName>
    <definedName name="_xlnm.Print_Area" localSheetId="14">'Pres Streamer'!$A$5:$D$70</definedName>
    <definedName name="_xlnm.Print_Area" localSheetId="17">'Pres Team'!$A$5:$D$70</definedName>
    <definedName name="_xlnm.Print_Area" localSheetId="4">Sportsman!$A$8:$G$69</definedName>
    <definedName name="_xlnm.Print_Area" localSheetId="3">Spot!$A$8:$K$69</definedName>
    <definedName name="_xlnm.Print_Area" localSheetId="6">Streamer!$A$11:$J$72</definedName>
    <definedName name="_xlnm.Print_Area" localSheetId="9">'Team Overall'!$A$6:$K$76</definedName>
  </definedNames>
  <calcPr calcId="124519"/>
  <pivotCaches>
    <pivotCache cacheId="5" r:id="rId21"/>
    <pivotCache cacheId="9" r:id="rId22"/>
  </pivotCaches>
</workbook>
</file>

<file path=xl/calcChain.xml><?xml version="1.0" encoding="utf-8"?>
<calcChain xmlns="http://schemas.openxmlformats.org/spreadsheetml/2006/main">
  <c r="G46" i="18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H6"/>
  <c r="L37" i="9" l="1"/>
  <c r="E45" i="22" l="1"/>
  <c r="D45"/>
  <c r="D44"/>
  <c r="D43"/>
  <c r="A32" i="17" l="1"/>
  <c r="A33"/>
  <c r="A34"/>
  <c r="A35"/>
  <c r="A36"/>
  <c r="A37"/>
  <c r="A38"/>
  <c r="A39"/>
  <c r="A40"/>
  <c r="A41"/>
  <c r="B6" i="20" l="1"/>
  <c r="A70" i="19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B6"/>
  <c r="A70" i="18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B6"/>
  <c r="A70" i="17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B6"/>
  <c r="A70" i="16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B6"/>
  <c r="A11" i="15"/>
  <c r="A13"/>
  <c r="A12"/>
  <c r="A17"/>
  <c r="A16"/>
  <c r="A15"/>
  <c r="A14"/>
  <c r="B6"/>
  <c r="A70" i="14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29"/>
  <c r="A28"/>
  <c r="A41"/>
  <c r="A50"/>
  <c r="A39"/>
  <c r="A36"/>
  <c r="A18"/>
  <c r="A49"/>
  <c r="A48"/>
  <c r="A20"/>
  <c r="A31"/>
  <c r="A26"/>
  <c r="A33"/>
  <c r="A38"/>
  <c r="A47"/>
  <c r="A22"/>
  <c r="A25"/>
  <c r="A21"/>
  <c r="A19"/>
  <c r="A24"/>
  <c r="A35"/>
  <c r="A34"/>
  <c r="A40"/>
  <c r="A37"/>
  <c r="A43"/>
  <c r="A42"/>
  <c r="A46"/>
  <c r="A17"/>
  <c r="A32"/>
  <c r="A45"/>
  <c r="A44"/>
  <c r="A30"/>
  <c r="A23"/>
  <c r="A27"/>
  <c r="B6"/>
  <c r="N70" i="8" l="1"/>
  <c r="N68"/>
  <c r="N66"/>
  <c r="H66" s="1"/>
  <c r="N64"/>
  <c r="N62"/>
  <c r="N60"/>
  <c r="N58"/>
  <c r="H58" s="1"/>
  <c r="N56"/>
  <c r="N54"/>
  <c r="N52"/>
  <c r="N50"/>
  <c r="N48"/>
  <c r="N46"/>
  <c r="N34"/>
  <c r="N32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48"/>
  <c r="J46"/>
  <c r="J45"/>
  <c r="J43"/>
  <c r="J41"/>
  <c r="J38"/>
  <c r="J37"/>
  <c r="J36"/>
  <c r="J35"/>
  <c r="J34"/>
  <c r="J32"/>
  <c r="J30"/>
  <c r="J26"/>
  <c r="J25"/>
  <c r="J22"/>
  <c r="J21"/>
  <c r="M136"/>
  <c r="O136" s="1"/>
  <c r="L136"/>
  <c r="N136" s="1"/>
  <c r="H136" s="1"/>
  <c r="M135"/>
  <c r="O135" s="1"/>
  <c r="L135"/>
  <c r="N135" s="1"/>
  <c r="M134"/>
  <c r="O134" s="1"/>
  <c r="L134"/>
  <c r="N134" s="1"/>
  <c r="H134" s="1"/>
  <c r="M133"/>
  <c r="O133" s="1"/>
  <c r="H133" s="1"/>
  <c r="L133"/>
  <c r="N133" s="1"/>
  <c r="M132"/>
  <c r="O132" s="1"/>
  <c r="L132"/>
  <c r="N132" s="1"/>
  <c r="H132" s="1"/>
  <c r="M131"/>
  <c r="O131" s="1"/>
  <c r="L131"/>
  <c r="N131" s="1"/>
  <c r="M130"/>
  <c r="O130" s="1"/>
  <c r="L130"/>
  <c r="N130" s="1"/>
  <c r="H130" s="1"/>
  <c r="M129"/>
  <c r="O129" s="1"/>
  <c r="L129"/>
  <c r="N129" s="1"/>
  <c r="M128"/>
  <c r="O128" s="1"/>
  <c r="L128"/>
  <c r="M127"/>
  <c r="O127" s="1"/>
  <c r="L127"/>
  <c r="N127" s="1"/>
  <c r="M126"/>
  <c r="O126" s="1"/>
  <c r="L126"/>
  <c r="N126" s="1"/>
  <c r="H126" s="1"/>
  <c r="M125"/>
  <c r="O125" s="1"/>
  <c r="H125" s="1"/>
  <c r="L125"/>
  <c r="N125" s="1"/>
  <c r="M124"/>
  <c r="O124" s="1"/>
  <c r="L124"/>
  <c r="N124" s="1"/>
  <c r="H124" s="1"/>
  <c r="M123"/>
  <c r="O123" s="1"/>
  <c r="L123"/>
  <c r="N123" s="1"/>
  <c r="M122"/>
  <c r="O122" s="1"/>
  <c r="L122"/>
  <c r="N122" s="1"/>
  <c r="H122" s="1"/>
  <c r="M121"/>
  <c r="O121" s="1"/>
  <c r="L121"/>
  <c r="N121" s="1"/>
  <c r="M120"/>
  <c r="O120" s="1"/>
  <c r="L120"/>
  <c r="M119"/>
  <c r="O119" s="1"/>
  <c r="L119"/>
  <c r="N119" s="1"/>
  <c r="M118"/>
  <c r="O118" s="1"/>
  <c r="L118"/>
  <c r="M117"/>
  <c r="O117" s="1"/>
  <c r="L117"/>
  <c r="M116"/>
  <c r="O116" s="1"/>
  <c r="L116"/>
  <c r="N116" s="1"/>
  <c r="H116" s="1"/>
  <c r="M115"/>
  <c r="O115" s="1"/>
  <c r="L115"/>
  <c r="N115" s="1"/>
  <c r="M114"/>
  <c r="O114" s="1"/>
  <c r="L114"/>
  <c r="M113"/>
  <c r="O113" s="1"/>
  <c r="L113"/>
  <c r="N113" s="1"/>
  <c r="M112"/>
  <c r="O112" s="1"/>
  <c r="L112"/>
  <c r="M111"/>
  <c r="O111" s="1"/>
  <c r="L111"/>
  <c r="N111" s="1"/>
  <c r="M110"/>
  <c r="O110" s="1"/>
  <c r="L110"/>
  <c r="N110" s="1"/>
  <c r="M109"/>
  <c r="O109" s="1"/>
  <c r="L109"/>
  <c r="N109" s="1"/>
  <c r="M108"/>
  <c r="O108" s="1"/>
  <c r="L108"/>
  <c r="N108" s="1"/>
  <c r="M107"/>
  <c r="O107" s="1"/>
  <c r="L107"/>
  <c r="N107" s="1"/>
  <c r="M106"/>
  <c r="O106" s="1"/>
  <c r="L106"/>
  <c r="N106" s="1"/>
  <c r="M105"/>
  <c r="O105" s="1"/>
  <c r="L105"/>
  <c r="N105" s="1"/>
  <c r="M104"/>
  <c r="O104" s="1"/>
  <c r="L104"/>
  <c r="M103"/>
  <c r="O103" s="1"/>
  <c r="L103"/>
  <c r="N103" s="1"/>
  <c r="M102"/>
  <c r="O102" s="1"/>
  <c r="L102"/>
  <c r="N102" s="1"/>
  <c r="M101"/>
  <c r="O101" s="1"/>
  <c r="L101"/>
  <c r="N101" s="1"/>
  <c r="M100"/>
  <c r="O100" s="1"/>
  <c r="L100"/>
  <c r="N100" s="1"/>
  <c r="M99"/>
  <c r="O99" s="1"/>
  <c r="L99"/>
  <c r="N99" s="1"/>
  <c r="M98"/>
  <c r="O98" s="1"/>
  <c r="L98"/>
  <c r="N98" s="1"/>
  <c r="M97"/>
  <c r="O97" s="1"/>
  <c r="L97"/>
  <c r="N97" s="1"/>
  <c r="M96"/>
  <c r="O96" s="1"/>
  <c r="L96"/>
  <c r="M95"/>
  <c r="O95" s="1"/>
  <c r="L95"/>
  <c r="N95" s="1"/>
  <c r="M94"/>
  <c r="O94" s="1"/>
  <c r="L94"/>
  <c r="N94" s="1"/>
  <c r="M93"/>
  <c r="O93" s="1"/>
  <c r="L93"/>
  <c r="N93" s="1"/>
  <c r="M92"/>
  <c r="O92" s="1"/>
  <c r="L92"/>
  <c r="N92" s="1"/>
  <c r="M91"/>
  <c r="O91" s="1"/>
  <c r="L91"/>
  <c r="N91" s="1"/>
  <c r="M90"/>
  <c r="O90" s="1"/>
  <c r="L90"/>
  <c r="N90" s="1"/>
  <c r="M89"/>
  <c r="O89" s="1"/>
  <c r="L89"/>
  <c r="N89" s="1"/>
  <c r="M88"/>
  <c r="O88" s="1"/>
  <c r="L88"/>
  <c r="M87"/>
  <c r="O87" s="1"/>
  <c r="L87"/>
  <c r="N87" s="1"/>
  <c r="M86"/>
  <c r="O86" s="1"/>
  <c r="L86"/>
  <c r="N86" s="1"/>
  <c r="M85"/>
  <c r="O85" s="1"/>
  <c r="L85"/>
  <c r="N85" s="1"/>
  <c r="M84"/>
  <c r="O84" s="1"/>
  <c r="L84"/>
  <c r="N84" s="1"/>
  <c r="M83"/>
  <c r="O83" s="1"/>
  <c r="L83"/>
  <c r="N83" s="1"/>
  <c r="M82"/>
  <c r="O82" s="1"/>
  <c r="L82"/>
  <c r="N82" s="1"/>
  <c r="M81"/>
  <c r="O81" s="1"/>
  <c r="L81"/>
  <c r="N81" s="1"/>
  <c r="M80"/>
  <c r="O80" s="1"/>
  <c r="L80"/>
  <c r="N80" s="1"/>
  <c r="M79"/>
  <c r="O79" s="1"/>
  <c r="L79"/>
  <c r="N79" s="1"/>
  <c r="M78"/>
  <c r="O78" s="1"/>
  <c r="L78"/>
  <c r="N78" s="1"/>
  <c r="M77"/>
  <c r="O77" s="1"/>
  <c r="L77"/>
  <c r="N77" s="1"/>
  <c r="M72"/>
  <c r="O72" s="1"/>
  <c r="L72"/>
  <c r="M71"/>
  <c r="O71" s="1"/>
  <c r="L71"/>
  <c r="N71" s="1"/>
  <c r="M70"/>
  <c r="O70" s="1"/>
  <c r="L70"/>
  <c r="M69"/>
  <c r="O69" s="1"/>
  <c r="L69"/>
  <c r="N69" s="1"/>
  <c r="M68"/>
  <c r="O68" s="1"/>
  <c r="H68" s="1"/>
  <c r="L68"/>
  <c r="M67"/>
  <c r="O67" s="1"/>
  <c r="L67"/>
  <c r="N67" s="1"/>
  <c r="M66"/>
  <c r="O66" s="1"/>
  <c r="L66"/>
  <c r="M65"/>
  <c r="O65" s="1"/>
  <c r="H65" s="1"/>
  <c r="L65"/>
  <c r="N65" s="1"/>
  <c r="M64"/>
  <c r="O64" s="1"/>
  <c r="L64"/>
  <c r="M63"/>
  <c r="O63" s="1"/>
  <c r="L63"/>
  <c r="N63" s="1"/>
  <c r="M62"/>
  <c r="O62" s="1"/>
  <c r="L62"/>
  <c r="M61"/>
  <c r="O61" s="1"/>
  <c r="L61"/>
  <c r="N61" s="1"/>
  <c r="M60"/>
  <c r="O60" s="1"/>
  <c r="L60"/>
  <c r="M59"/>
  <c r="O59" s="1"/>
  <c r="L59"/>
  <c r="N59" s="1"/>
  <c r="M58"/>
  <c r="O58" s="1"/>
  <c r="L58"/>
  <c r="M57"/>
  <c r="O57" s="1"/>
  <c r="H57" s="1"/>
  <c r="L57"/>
  <c r="N57" s="1"/>
  <c r="M56"/>
  <c r="O56" s="1"/>
  <c r="H56" s="1"/>
  <c r="L56"/>
  <c r="M55"/>
  <c r="O55" s="1"/>
  <c r="L55"/>
  <c r="N55" s="1"/>
  <c r="M54"/>
  <c r="O54" s="1"/>
  <c r="L54"/>
  <c r="M53"/>
  <c r="O53" s="1"/>
  <c r="L53"/>
  <c r="N53" s="1"/>
  <c r="M52"/>
  <c r="O52" s="1"/>
  <c r="L52"/>
  <c r="M51"/>
  <c r="O51" s="1"/>
  <c r="L51"/>
  <c r="N51" s="1"/>
  <c r="M50"/>
  <c r="O50" s="1"/>
  <c r="L50"/>
  <c r="M49"/>
  <c r="O49" s="1"/>
  <c r="L49"/>
  <c r="N49" s="1"/>
  <c r="M48"/>
  <c r="O48" s="1"/>
  <c r="H48" s="1"/>
  <c r="L48"/>
  <c r="M47"/>
  <c r="O47" s="1"/>
  <c r="L47"/>
  <c r="N47" s="1"/>
  <c r="M46"/>
  <c r="O46" s="1"/>
  <c r="L46"/>
  <c r="M45"/>
  <c r="O45" s="1"/>
  <c r="L45"/>
  <c r="N45" s="1"/>
  <c r="M44"/>
  <c r="O44" s="1"/>
  <c r="L44"/>
  <c r="N44" s="1"/>
  <c r="M43"/>
  <c r="O43" s="1"/>
  <c r="L43"/>
  <c r="M42"/>
  <c r="O42" s="1"/>
  <c r="L42"/>
  <c r="M41"/>
  <c r="O41" s="1"/>
  <c r="H41" s="1"/>
  <c r="L41"/>
  <c r="N41" s="1"/>
  <c r="M40"/>
  <c r="O40" s="1"/>
  <c r="L40"/>
  <c r="M39"/>
  <c r="O39" s="1"/>
  <c r="L39"/>
  <c r="N39" s="1"/>
  <c r="M38"/>
  <c r="O38" s="1"/>
  <c r="L38"/>
  <c r="N38" s="1"/>
  <c r="H38" s="1"/>
  <c r="M37"/>
  <c r="O37" s="1"/>
  <c r="L37"/>
  <c r="N37" s="1"/>
  <c r="M36"/>
  <c r="O36" s="1"/>
  <c r="L36"/>
  <c r="N36" s="1"/>
  <c r="H36" s="1"/>
  <c r="M35"/>
  <c r="O35" s="1"/>
  <c r="L35"/>
  <c r="M34"/>
  <c r="O34" s="1"/>
  <c r="L34"/>
  <c r="M33"/>
  <c r="O33" s="1"/>
  <c r="L33"/>
  <c r="N33" s="1"/>
  <c r="M32"/>
  <c r="O32" s="1"/>
  <c r="H32" s="1"/>
  <c r="L32"/>
  <c r="M31"/>
  <c r="O31" s="1"/>
  <c r="L31"/>
  <c r="N31" s="1"/>
  <c r="M30"/>
  <c r="O30" s="1"/>
  <c r="L30"/>
  <c r="N30" s="1"/>
  <c r="M29"/>
  <c r="O29" s="1"/>
  <c r="L29"/>
  <c r="N29" s="1"/>
  <c r="M28"/>
  <c r="O28" s="1"/>
  <c r="L28"/>
  <c r="N28" s="1"/>
  <c r="M27"/>
  <c r="O27" s="1"/>
  <c r="L27"/>
  <c r="M26"/>
  <c r="O26" s="1"/>
  <c r="L26"/>
  <c r="N26" s="1"/>
  <c r="M25"/>
  <c r="O25" s="1"/>
  <c r="H25" s="1"/>
  <c r="L25"/>
  <c r="N25" s="1"/>
  <c r="M24"/>
  <c r="O24" s="1"/>
  <c r="L24"/>
  <c r="N24" s="1"/>
  <c r="M23"/>
  <c r="O23" s="1"/>
  <c r="L23"/>
  <c r="N23" s="1"/>
  <c r="M22"/>
  <c r="O22" s="1"/>
  <c r="L22"/>
  <c r="N22" s="1"/>
  <c r="H22" s="1"/>
  <c r="M21"/>
  <c r="O21" s="1"/>
  <c r="L21"/>
  <c r="N21" s="1"/>
  <c r="M20"/>
  <c r="O20" s="1"/>
  <c r="L20"/>
  <c r="N20" s="1"/>
  <c r="M19"/>
  <c r="O19" s="1"/>
  <c r="L19"/>
  <c r="N19" s="1"/>
  <c r="M18"/>
  <c r="O18" s="1"/>
  <c r="L18"/>
  <c r="N18" s="1"/>
  <c r="M17"/>
  <c r="O17" s="1"/>
  <c r="L17"/>
  <c r="N17" s="1"/>
  <c r="M16"/>
  <c r="O16" s="1"/>
  <c r="L16"/>
  <c r="N16" s="1"/>
  <c r="M15"/>
  <c r="O15" s="1"/>
  <c r="L15"/>
  <c r="N15" s="1"/>
  <c r="M14"/>
  <c r="O14" s="1"/>
  <c r="L14"/>
  <c r="N14" s="1"/>
  <c r="M13"/>
  <c r="O13" s="1"/>
  <c r="L13"/>
  <c r="N13" s="1"/>
  <c r="H108" l="1"/>
  <c r="H82"/>
  <c r="H81"/>
  <c r="H99"/>
  <c r="H84"/>
  <c r="H49"/>
  <c r="H33"/>
  <c r="H80"/>
  <c r="H91"/>
  <c r="H77"/>
  <c r="H100"/>
  <c r="H102"/>
  <c r="H90"/>
  <c r="H103"/>
  <c r="H105"/>
  <c r="H107"/>
  <c r="H109"/>
  <c r="H87"/>
  <c r="H93"/>
  <c r="H113"/>
  <c r="H20"/>
  <c r="H24"/>
  <c r="P15"/>
  <c r="H44"/>
  <c r="P44"/>
  <c r="H52"/>
  <c r="H60"/>
  <c r="H15"/>
  <c r="H29"/>
  <c r="H31"/>
  <c r="P31"/>
  <c r="H37"/>
  <c r="P39"/>
  <c r="H39"/>
  <c r="H45"/>
  <c r="P47"/>
  <c r="H47"/>
  <c r="P49"/>
  <c r="H51"/>
  <c r="H53"/>
  <c r="H55"/>
  <c r="P55"/>
  <c r="H59"/>
  <c r="H61"/>
  <c r="P63"/>
  <c r="H63"/>
  <c r="H67"/>
  <c r="H69"/>
  <c r="P71"/>
  <c r="H71"/>
  <c r="H94"/>
  <c r="H106"/>
  <c r="P103"/>
  <c r="H110"/>
  <c r="H111"/>
  <c r="P111"/>
  <c r="H85"/>
  <c r="H83"/>
  <c r="H115"/>
  <c r="P119"/>
  <c r="H119"/>
  <c r="H121"/>
  <c r="H123"/>
  <c r="P127"/>
  <c r="H127"/>
  <c r="H129"/>
  <c r="H131"/>
  <c r="H135"/>
  <c r="P135"/>
  <c r="H19"/>
  <c r="H28"/>
  <c r="H86"/>
  <c r="P87"/>
  <c r="H117"/>
  <c r="H64"/>
  <c r="P95"/>
  <c r="H34"/>
  <c r="N42"/>
  <c r="H42" s="1"/>
  <c r="H50"/>
  <c r="H62"/>
  <c r="P79"/>
  <c r="H92"/>
  <c r="H101"/>
  <c r="N117"/>
  <c r="P117" s="1"/>
  <c r="P24"/>
  <c r="P34"/>
  <c r="P46"/>
  <c r="P48"/>
  <c r="P72"/>
  <c r="P99"/>
  <c r="P107"/>
  <c r="P133"/>
  <c r="H21"/>
  <c r="H30"/>
  <c r="N40"/>
  <c r="H40" s="1"/>
  <c r="H54"/>
  <c r="H70"/>
  <c r="N72"/>
  <c r="H72" s="1"/>
  <c r="H98"/>
  <c r="H89"/>
  <c r="P13"/>
  <c r="P56"/>
  <c r="P83"/>
  <c r="P128"/>
  <c r="N27"/>
  <c r="H27" s="1"/>
  <c r="N35"/>
  <c r="H35" s="1"/>
  <c r="N43"/>
  <c r="H43" s="1"/>
  <c r="N88"/>
  <c r="H88" s="1"/>
  <c r="N96"/>
  <c r="H104" s="1"/>
  <c r="N104"/>
  <c r="H97" s="1"/>
  <c r="N112"/>
  <c r="H114" s="1"/>
  <c r="N114"/>
  <c r="H78" s="1"/>
  <c r="N118"/>
  <c r="H118" s="1"/>
  <c r="N120"/>
  <c r="H120" s="1"/>
  <c r="N128"/>
  <c r="H128" s="1"/>
  <c r="P38"/>
  <c r="P59"/>
  <c r="P80"/>
  <c r="P113"/>
  <c r="P129"/>
  <c r="H26"/>
  <c r="H46"/>
  <c r="P19"/>
  <c r="P26"/>
  <c r="P32"/>
  <c r="P45"/>
  <c r="P64"/>
  <c r="P136"/>
  <c r="H79"/>
  <c r="P77"/>
  <c r="P90"/>
  <c r="P94"/>
  <c r="P105"/>
  <c r="P109"/>
  <c r="P98"/>
  <c r="P102"/>
  <c r="P91"/>
  <c r="P106"/>
  <c r="P110"/>
  <c r="P121"/>
  <c r="P125"/>
  <c r="P122"/>
  <c r="P85"/>
  <c r="P115"/>
  <c r="P130"/>
  <c r="P93"/>
  <c r="P126"/>
  <c r="P81"/>
  <c r="P134"/>
  <c r="P78"/>
  <c r="P89"/>
  <c r="P123"/>
  <c r="P82"/>
  <c r="P86"/>
  <c r="P97"/>
  <c r="P101"/>
  <c r="P131"/>
  <c r="P41"/>
  <c r="H16"/>
  <c r="P53"/>
  <c r="P29"/>
  <c r="P25"/>
  <c r="P61"/>
  <c r="H14"/>
  <c r="P21"/>
  <c r="P50"/>
  <c r="P54"/>
  <c r="P65"/>
  <c r="P69"/>
  <c r="P22"/>
  <c r="P33"/>
  <c r="P58"/>
  <c r="P30"/>
  <c r="P37"/>
  <c r="P51"/>
  <c r="P66"/>
  <c r="P70"/>
  <c r="H23"/>
  <c r="P23"/>
  <c r="H18"/>
  <c r="P18"/>
  <c r="P17"/>
  <c r="H17"/>
  <c r="H13"/>
  <c r="P108"/>
  <c r="P92"/>
  <c r="P124"/>
  <c r="P84"/>
  <c r="P100"/>
  <c r="P116"/>
  <c r="P132"/>
  <c r="P57"/>
  <c r="P60"/>
  <c r="P68"/>
  <c r="P14"/>
  <c r="P52"/>
  <c r="P20"/>
  <c r="P28"/>
  <c r="P16"/>
  <c r="P36"/>
  <c r="P62"/>
  <c r="P67"/>
  <c r="D133" i="9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21"/>
  <c r="D50"/>
  <c r="D49"/>
  <c r="D48"/>
  <c r="D47"/>
  <c r="D15"/>
  <c r="D14"/>
  <c r="D13"/>
  <c r="D46"/>
  <c r="D45"/>
  <c r="D12"/>
  <c r="D11"/>
  <c r="D10"/>
  <c r="D44"/>
  <c r="D43"/>
  <c r="D20"/>
  <c r="D42"/>
  <c r="D41"/>
  <c r="D40"/>
  <c r="D19"/>
  <c r="D39"/>
  <c r="D38"/>
  <c r="D37"/>
  <c r="D36"/>
  <c r="D18"/>
  <c r="D17"/>
  <c r="D16"/>
  <c r="D35"/>
  <c r="D34"/>
  <c r="D33"/>
  <c r="D32"/>
  <c r="D31"/>
  <c r="D30"/>
  <c r="D29"/>
  <c r="D28"/>
  <c r="D27"/>
  <c r="D26"/>
  <c r="D25"/>
  <c r="D24"/>
  <c r="D23"/>
  <c r="D22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9"/>
  <c r="C70" i="18" s="1"/>
  <c r="C68" i="9"/>
  <c r="C69" i="18" s="1"/>
  <c r="C67" i="9"/>
  <c r="C68" i="18" s="1"/>
  <c r="C66" i="9"/>
  <c r="C67" i="18" s="1"/>
  <c r="C65" i="9"/>
  <c r="C66" i="18" s="1"/>
  <c r="C64" i="9"/>
  <c r="C65" i="18" s="1"/>
  <c r="C63" i="9"/>
  <c r="C64" i="18" s="1"/>
  <c r="C62" i="9"/>
  <c r="C63" i="18" s="1"/>
  <c r="C61" i="9"/>
  <c r="C62" i="18" s="1"/>
  <c r="C60" i="9"/>
  <c r="C61" i="18" s="1"/>
  <c r="C59" i="9"/>
  <c r="C60" i="18" s="1"/>
  <c r="C58" i="9"/>
  <c r="C59" i="18" s="1"/>
  <c r="C57" i="9"/>
  <c r="C58" i="18" s="1"/>
  <c r="C56" i="9"/>
  <c r="C57" i="18" s="1"/>
  <c r="C55" i="9"/>
  <c r="C56" i="18" s="1"/>
  <c r="C54" i="9"/>
  <c r="C55" i="18" s="1"/>
  <c r="C53" i="9"/>
  <c r="C54" i="18" s="1"/>
  <c r="C52" i="9"/>
  <c r="C53" i="18" s="1"/>
  <c r="C51" i="9"/>
  <c r="C52" i="18" s="1"/>
  <c r="C21" i="9"/>
  <c r="C50"/>
  <c r="C49"/>
  <c r="C48"/>
  <c r="C47"/>
  <c r="C15"/>
  <c r="C14"/>
  <c r="C45" i="18" s="1"/>
  <c r="C13" i="9"/>
  <c r="C46"/>
  <c r="C45"/>
  <c r="C12"/>
  <c r="C11"/>
  <c r="C10"/>
  <c r="C44"/>
  <c r="C43"/>
  <c r="C20"/>
  <c r="C42"/>
  <c r="C41"/>
  <c r="C40"/>
  <c r="C19"/>
  <c r="C39"/>
  <c r="C38"/>
  <c r="C37"/>
  <c r="C36"/>
  <c r="C18"/>
  <c r="C17"/>
  <c r="C16"/>
  <c r="C35"/>
  <c r="C34"/>
  <c r="C33"/>
  <c r="C32"/>
  <c r="C31"/>
  <c r="C30"/>
  <c r="C29"/>
  <c r="C28"/>
  <c r="C27"/>
  <c r="C26"/>
  <c r="C25"/>
  <c r="C24"/>
  <c r="C23"/>
  <c r="C22"/>
  <c r="D136" i="8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78"/>
  <c r="D83"/>
  <c r="D114"/>
  <c r="D85"/>
  <c r="D113"/>
  <c r="D112"/>
  <c r="D93"/>
  <c r="D111"/>
  <c r="D87"/>
  <c r="D110"/>
  <c r="D97"/>
  <c r="D95"/>
  <c r="D109"/>
  <c r="D108"/>
  <c r="D107"/>
  <c r="D106"/>
  <c r="D105"/>
  <c r="D94"/>
  <c r="D104"/>
  <c r="D84"/>
  <c r="D103"/>
  <c r="D82"/>
  <c r="D90"/>
  <c r="D89"/>
  <c r="D102"/>
  <c r="D101"/>
  <c r="D88"/>
  <c r="D86"/>
  <c r="D100"/>
  <c r="D99"/>
  <c r="D77"/>
  <c r="D92"/>
  <c r="D91"/>
  <c r="D98"/>
  <c r="D96"/>
  <c r="D81"/>
  <c r="D80"/>
  <c r="D79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78"/>
  <c r="C83"/>
  <c r="C114"/>
  <c r="C85"/>
  <c r="C113"/>
  <c r="C112"/>
  <c r="C93"/>
  <c r="C111"/>
  <c r="C87"/>
  <c r="C110"/>
  <c r="C97"/>
  <c r="C95"/>
  <c r="C109"/>
  <c r="C108"/>
  <c r="C107"/>
  <c r="C106"/>
  <c r="C105"/>
  <c r="C94"/>
  <c r="C104"/>
  <c r="C84"/>
  <c r="C103"/>
  <c r="C82"/>
  <c r="C90"/>
  <c r="C89"/>
  <c r="C102"/>
  <c r="C101"/>
  <c r="C88"/>
  <c r="C86"/>
  <c r="C100"/>
  <c r="C99"/>
  <c r="C77"/>
  <c r="C92"/>
  <c r="C91"/>
  <c r="C98"/>
  <c r="C96"/>
  <c r="C81"/>
  <c r="C80"/>
  <c r="C79"/>
  <c r="C72"/>
  <c r="C70" i="17" s="1"/>
  <c r="C71" i="8"/>
  <c r="C69" i="17" s="1"/>
  <c r="C70" i="8"/>
  <c r="C68" i="17" s="1"/>
  <c r="C69" i="8"/>
  <c r="C67" i="17" s="1"/>
  <c r="C68" i="8"/>
  <c r="C66" i="17" s="1"/>
  <c r="C67" i="8"/>
  <c r="C65" i="17" s="1"/>
  <c r="C66" i="8"/>
  <c r="C64" i="17" s="1"/>
  <c r="C65" i="8"/>
  <c r="C63" i="17" s="1"/>
  <c r="C64" i="8"/>
  <c r="C62" i="17" s="1"/>
  <c r="C63" i="8"/>
  <c r="C61" i="17" s="1"/>
  <c r="C62" i="8"/>
  <c r="C60" i="17" s="1"/>
  <c r="C61" i="8"/>
  <c r="C59" i="17" s="1"/>
  <c r="C60" i="8"/>
  <c r="C58" i="17" s="1"/>
  <c r="C59" i="8"/>
  <c r="C57" i="17" s="1"/>
  <c r="C58" i="8"/>
  <c r="C56" i="17" s="1"/>
  <c r="C57" i="8"/>
  <c r="C55" i="17" s="1"/>
  <c r="C56" i="8"/>
  <c r="C54" i="17" s="1"/>
  <c r="C55" i="8"/>
  <c r="C53" i="17" s="1"/>
  <c r="C54" i="8"/>
  <c r="C52" i="17" s="1"/>
  <c r="C53" i="8"/>
  <c r="C51" i="17" s="1"/>
  <c r="C52" i="8"/>
  <c r="C50" i="17" s="1"/>
  <c r="C51" i="8"/>
  <c r="C49" i="17" s="1"/>
  <c r="C50" i="8"/>
  <c r="C12" i="17" s="1"/>
  <c r="C49" i="8"/>
  <c r="C17" i="17" s="1"/>
  <c r="C48" i="8"/>
  <c r="C48" i="17" s="1"/>
  <c r="C47" i="8"/>
  <c r="C19" i="17" s="1"/>
  <c r="C46" i="8"/>
  <c r="C47" i="17" s="1"/>
  <c r="C45" i="8"/>
  <c r="C46" i="17" s="1"/>
  <c r="C44" i="8"/>
  <c r="C28" i="17" s="1"/>
  <c r="C43" i="8"/>
  <c r="C45" i="17" s="1"/>
  <c r="C42" i="8"/>
  <c r="C21" i="17" s="1"/>
  <c r="C41" i="8"/>
  <c r="C44" i="17" s="1"/>
  <c r="C40" i="8"/>
  <c r="C31" i="17" s="1"/>
  <c r="C39" i="8"/>
  <c r="C30" i="17" s="1"/>
  <c r="C38" i="8"/>
  <c r="C42" i="17" s="1"/>
  <c r="C37" i="8"/>
  <c r="C41" i="17" s="1"/>
  <c r="C36" i="8"/>
  <c r="C40" i="17" s="1"/>
  <c r="C35" i="8"/>
  <c r="C39" i="17" s="1"/>
  <c r="C34" i="8"/>
  <c r="C38" i="17" s="1"/>
  <c r="C33" i="8"/>
  <c r="C29" i="17" s="1"/>
  <c r="C32" i="8"/>
  <c r="C37" i="17" s="1"/>
  <c r="C31" i="8"/>
  <c r="C18" i="17" s="1"/>
  <c r="C30" i="8"/>
  <c r="C36" i="17" s="1"/>
  <c r="C29" i="8"/>
  <c r="C16" i="17" s="1"/>
  <c r="C28" i="8"/>
  <c r="C24" i="17" s="1"/>
  <c r="C27" i="8"/>
  <c r="C23" i="17" s="1"/>
  <c r="C26" i="8"/>
  <c r="C35" i="17" s="1"/>
  <c r="C25" i="8"/>
  <c r="C34" i="17" s="1"/>
  <c r="C24" i="8"/>
  <c r="C22" i="17" s="1"/>
  <c r="C23" i="8"/>
  <c r="C20" i="17" s="1"/>
  <c r="C22" i="8"/>
  <c r="C33" i="17" s="1"/>
  <c r="C21" i="8"/>
  <c r="C32" i="17" s="1"/>
  <c r="C20" i="8"/>
  <c r="C11" i="17" s="1"/>
  <c r="C19" i="8"/>
  <c r="C27" i="17" s="1"/>
  <c r="C18" i="8"/>
  <c r="C26" i="17" s="1"/>
  <c r="C17" i="8"/>
  <c r="C16"/>
  <c r="C25" i="17" s="1"/>
  <c r="C15" i="8"/>
  <c r="C15" i="17" s="1"/>
  <c r="C14" i="8"/>
  <c r="C14" i="17" s="1"/>
  <c r="C13" i="8"/>
  <c r="C13" i="17" s="1"/>
  <c r="C133" i="7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9"/>
  <c r="C70" i="16" s="1"/>
  <c r="C68" i="7"/>
  <c r="C69" i="16" s="1"/>
  <c r="C67" i="7"/>
  <c r="C68" i="16" s="1"/>
  <c r="C66" i="7"/>
  <c r="C67" i="16" s="1"/>
  <c r="C65" i="7"/>
  <c r="C66" i="16" s="1"/>
  <c r="C64" i="7"/>
  <c r="C65" i="16" s="1"/>
  <c r="C63" i="7"/>
  <c r="C64" i="16" s="1"/>
  <c r="C62" i="7"/>
  <c r="C63" i="16" s="1"/>
  <c r="C61" i="7"/>
  <c r="C62" i="16" s="1"/>
  <c r="C60" i="7"/>
  <c r="C61" i="16" s="1"/>
  <c r="C59" i="7"/>
  <c r="C60" i="16" s="1"/>
  <c r="C58" i="7"/>
  <c r="C59" i="16" s="1"/>
  <c r="C57" i="7"/>
  <c r="C58" i="16" s="1"/>
  <c r="C56" i="7"/>
  <c r="C57" i="16" s="1"/>
  <c r="C55" i="7"/>
  <c r="C56" i="16" s="1"/>
  <c r="C54" i="7"/>
  <c r="C55" i="16" s="1"/>
  <c r="C53" i="7"/>
  <c r="C54" i="16" s="1"/>
  <c r="C52" i="7"/>
  <c r="C53" i="16" s="1"/>
  <c r="C51" i="7"/>
  <c r="C52" i="16" s="1"/>
  <c r="C50" i="7"/>
  <c r="C51" i="16" s="1"/>
  <c r="C49" i="7"/>
  <c r="C50" i="16" s="1"/>
  <c r="C48" i="7"/>
  <c r="C49" i="16" s="1"/>
  <c r="C47" i="7"/>
  <c r="C48" i="16" s="1"/>
  <c r="C46" i="7"/>
  <c r="C47" i="16" s="1"/>
  <c r="C45" i="7"/>
  <c r="C46" i="16" s="1"/>
  <c r="C44" i="7"/>
  <c r="C45" i="16" s="1"/>
  <c r="C43" i="7"/>
  <c r="C44" i="16" s="1"/>
  <c r="C42" i="7"/>
  <c r="C43" i="16" s="1"/>
  <c r="C41" i="7"/>
  <c r="C42" i="16" s="1"/>
  <c r="C40" i="7"/>
  <c r="C41" i="16" s="1"/>
  <c r="C39" i="7"/>
  <c r="C40" i="16" s="1"/>
  <c r="C38" i="7"/>
  <c r="C39" i="16" s="1"/>
  <c r="C37" i="7"/>
  <c r="C38" i="16" s="1"/>
  <c r="C36" i="7"/>
  <c r="C37" i="16" s="1"/>
  <c r="C35" i="7"/>
  <c r="C36" i="16" s="1"/>
  <c r="C34" i="7"/>
  <c r="C35" i="16" s="1"/>
  <c r="C33" i="7"/>
  <c r="C34" i="16" s="1"/>
  <c r="C32" i="7"/>
  <c r="C33" i="16" s="1"/>
  <c r="C31" i="7"/>
  <c r="C32" i="16" s="1"/>
  <c r="C30" i="7"/>
  <c r="C31" i="16" s="1"/>
  <c r="C29" i="7"/>
  <c r="C30" i="16" s="1"/>
  <c r="C28" i="7"/>
  <c r="C29" i="16" s="1"/>
  <c r="C27" i="7"/>
  <c r="C28" i="16" s="1"/>
  <c r="C26" i="7"/>
  <c r="C27" i="16" s="1"/>
  <c r="C25" i="7"/>
  <c r="C26" i="16" s="1"/>
  <c r="C24" i="7"/>
  <c r="C25" i="16" s="1"/>
  <c r="C23" i="7"/>
  <c r="C24" i="16" s="1"/>
  <c r="C22" i="7"/>
  <c r="C23" i="16" s="1"/>
  <c r="C21" i="7"/>
  <c r="C22" i="16" s="1"/>
  <c r="C20" i="7"/>
  <c r="C21" i="16" s="1"/>
  <c r="C19" i="7"/>
  <c r="C20" i="16" s="1"/>
  <c r="C18" i="7"/>
  <c r="C19" i="16" s="1"/>
  <c r="C17" i="7"/>
  <c r="C18" i="16" s="1"/>
  <c r="C16" i="7"/>
  <c r="C17" i="16" s="1"/>
  <c r="C15" i="7"/>
  <c r="C16" i="16" s="1"/>
  <c r="C14" i="7"/>
  <c r="C15" i="16" s="1"/>
  <c r="C13" i="7"/>
  <c r="C14" i="16" s="1"/>
  <c r="C12" i="7"/>
  <c r="C13" i="16" s="1"/>
  <c r="C11" i="7"/>
  <c r="C12" i="16" s="1"/>
  <c r="C10" i="7"/>
  <c r="C11" i="16" s="1"/>
  <c r="D133" i="7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133" i="6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1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12"/>
  <c r="D31"/>
  <c r="D30"/>
  <c r="D29"/>
  <c r="D28"/>
  <c r="D27"/>
  <c r="D26"/>
  <c r="D25"/>
  <c r="D24"/>
  <c r="D23"/>
  <c r="D22"/>
  <c r="D21"/>
  <c r="D11"/>
  <c r="D20"/>
  <c r="D19"/>
  <c r="D18"/>
  <c r="D17"/>
  <c r="D16"/>
  <c r="D15"/>
  <c r="D14"/>
  <c r="D13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1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12"/>
  <c r="C31"/>
  <c r="C30"/>
  <c r="C29"/>
  <c r="C28"/>
  <c r="C27"/>
  <c r="C26"/>
  <c r="C25"/>
  <c r="C24"/>
  <c r="C23"/>
  <c r="C22"/>
  <c r="C21"/>
  <c r="C11"/>
  <c r="C20"/>
  <c r="C19"/>
  <c r="C18"/>
  <c r="C17"/>
  <c r="C16"/>
  <c r="C15"/>
  <c r="C16" i="15" s="1"/>
  <c r="C14" i="6"/>
  <c r="C13"/>
  <c r="C14" i="15" s="1"/>
  <c r="D133" i="5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9"/>
  <c r="C70" i="14" s="1"/>
  <c r="C68" i="5"/>
  <c r="C69" i="14" s="1"/>
  <c r="C67" i="5"/>
  <c r="C68" i="14" s="1"/>
  <c r="C66" i="5"/>
  <c r="C67" i="14" s="1"/>
  <c r="C65" i="5"/>
  <c r="C66" i="14" s="1"/>
  <c r="C64" i="5"/>
  <c r="C65" i="14" s="1"/>
  <c r="C63" i="5"/>
  <c r="C64" i="14" s="1"/>
  <c r="C62" i="5"/>
  <c r="C63" i="14" s="1"/>
  <c r="C61" i="5"/>
  <c r="C62" i="14" s="1"/>
  <c r="C60" i="5"/>
  <c r="C61" i="14" s="1"/>
  <c r="C59" i="5"/>
  <c r="C60" i="14" s="1"/>
  <c r="C58" i="5"/>
  <c r="C59" i="14" s="1"/>
  <c r="C57" i="5"/>
  <c r="C58" i="14" s="1"/>
  <c r="C56" i="5"/>
  <c r="C57" i="14" s="1"/>
  <c r="C55" i="5"/>
  <c r="C56" i="14" s="1"/>
  <c r="C54" i="5"/>
  <c r="C55" i="14" s="1"/>
  <c r="C53" i="5"/>
  <c r="C54" i="14" s="1"/>
  <c r="C52" i="5"/>
  <c r="C53" i="14" s="1"/>
  <c r="C51" i="5"/>
  <c r="C52" i="14" s="1"/>
  <c r="C50" i="5"/>
  <c r="C51" i="14" s="1"/>
  <c r="C49" i="5"/>
  <c r="C29" i="14" s="1"/>
  <c r="C48" i="5"/>
  <c r="C28" i="14" s="1"/>
  <c r="C47" i="5"/>
  <c r="C11" i="14" s="1"/>
  <c r="C46" i="5"/>
  <c r="C41" i="14" s="1"/>
  <c r="C45" i="5"/>
  <c r="C50" i="14" s="1"/>
  <c r="C44" i="5"/>
  <c r="C14" i="14" s="1"/>
  <c r="C43" i="5"/>
  <c r="C39" i="14" s="1"/>
  <c r="C42" i="5"/>
  <c r="C36" i="14" s="1"/>
  <c r="C41" i="5"/>
  <c r="C16" i="14" s="1"/>
  <c r="C40" i="5"/>
  <c r="C18" i="14" s="1"/>
  <c r="C39" i="5"/>
  <c r="C49" i="14" s="1"/>
  <c r="C38" i="5"/>
  <c r="C48" i="14" s="1"/>
  <c r="C37" i="5"/>
  <c r="C20" i="14" s="1"/>
  <c r="C36" i="5"/>
  <c r="C31" i="14" s="1"/>
  <c r="C35" i="5"/>
  <c r="C26" i="14" s="1"/>
  <c r="C34" i="5"/>
  <c r="C33" i="14" s="1"/>
  <c r="C33" i="5"/>
  <c r="C38" i="14" s="1"/>
  <c r="C32" i="5"/>
  <c r="C12" i="14" s="1"/>
  <c r="C31" i="5"/>
  <c r="C47" i="14" s="1"/>
  <c r="C30" i="5"/>
  <c r="C22" i="14" s="1"/>
  <c r="C29" i="5"/>
  <c r="C25" i="14" s="1"/>
  <c r="C28" i="5"/>
  <c r="C21" i="14" s="1"/>
  <c r="C27" i="5"/>
  <c r="C15" i="14" s="1"/>
  <c r="C26" i="5"/>
  <c r="C19" i="14" s="1"/>
  <c r="C25" i="5"/>
  <c r="C24" i="14" s="1"/>
  <c r="C24" i="5"/>
  <c r="C35" i="14" s="1"/>
  <c r="C23" i="5"/>
  <c r="C34" i="14" s="1"/>
  <c r="C22" i="5"/>
  <c r="C40" i="14" s="1"/>
  <c r="C21" i="5"/>
  <c r="C37" i="14" s="1"/>
  <c r="C20" i="5"/>
  <c r="C43" i="14" s="1"/>
  <c r="C19" i="5"/>
  <c r="C42" i="14" s="1"/>
  <c r="C18" i="5"/>
  <c r="C46" i="14" s="1"/>
  <c r="C17" i="5"/>
  <c r="C17" i="14" s="1"/>
  <c r="C16" i="5"/>
  <c r="C13" i="14" s="1"/>
  <c r="C15" i="5"/>
  <c r="C32" i="14" s="1"/>
  <c r="C14" i="5"/>
  <c r="C45" i="14" s="1"/>
  <c r="C13" i="5"/>
  <c r="C44" i="14" s="1"/>
  <c r="C12" i="5"/>
  <c r="C30" i="14" s="1"/>
  <c r="C11" i="5"/>
  <c r="C23" i="14" s="1"/>
  <c r="C10" i="5"/>
  <c r="C27" i="14" s="1"/>
  <c r="A70" i="13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6"/>
  <c r="A14"/>
  <c r="D133" i="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32"/>
  <c r="D30"/>
  <c r="D10"/>
  <c r="D35"/>
  <c r="D49"/>
  <c r="D23"/>
  <c r="D48"/>
  <c r="D47"/>
  <c r="D24"/>
  <c r="D46"/>
  <c r="D45"/>
  <c r="D44"/>
  <c r="D18"/>
  <c r="D26"/>
  <c r="D17"/>
  <c r="D13"/>
  <c r="D25"/>
  <c r="D12"/>
  <c r="D15"/>
  <c r="D43"/>
  <c r="D16"/>
  <c r="D14"/>
  <c r="D34"/>
  <c r="D11"/>
  <c r="D38"/>
  <c r="D31"/>
  <c r="D33"/>
  <c r="D29"/>
  <c r="D28"/>
  <c r="D39"/>
  <c r="D22"/>
  <c r="D42"/>
  <c r="D27"/>
  <c r="D36"/>
  <c r="D37"/>
  <c r="D41"/>
  <c r="D40"/>
  <c r="D20"/>
  <c r="D19"/>
  <c r="D21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69"/>
  <c r="C68"/>
  <c r="C67"/>
  <c r="C66"/>
  <c r="C65"/>
  <c r="C66" i="13" s="1"/>
  <c r="C64" i="3"/>
  <c r="C65" i="13" s="1"/>
  <c r="C63" i="3"/>
  <c r="C64" i="13" s="1"/>
  <c r="C62" i="3"/>
  <c r="C63" i="13" s="1"/>
  <c r="C61" i="3"/>
  <c r="C62" i="13" s="1"/>
  <c r="C60" i="3"/>
  <c r="C61" i="13" s="1"/>
  <c r="C59" i="3"/>
  <c r="C60" i="13" s="1"/>
  <c r="C58" i="3"/>
  <c r="C59" i="13" s="1"/>
  <c r="C57" i="3"/>
  <c r="C58" i="13" s="1"/>
  <c r="C56" i="3"/>
  <c r="C57" i="13" s="1"/>
  <c r="C55" i="3"/>
  <c r="C56" i="13" s="1"/>
  <c r="C54" i="3"/>
  <c r="C55" i="13" s="1"/>
  <c r="C53" i="3"/>
  <c r="C54" i="13" s="1"/>
  <c r="C52" i="3"/>
  <c r="C53" i="13" s="1"/>
  <c r="C51" i="3"/>
  <c r="C52" i="13" s="1"/>
  <c r="C50" i="3"/>
  <c r="C51" i="13" s="1"/>
  <c r="C32" i="3"/>
  <c r="C30"/>
  <c r="C10"/>
  <c r="C35"/>
  <c r="C49"/>
  <c r="C23"/>
  <c r="C48"/>
  <c r="C47"/>
  <c r="C24"/>
  <c r="C46"/>
  <c r="C45"/>
  <c r="C44"/>
  <c r="C18"/>
  <c r="C26"/>
  <c r="C17"/>
  <c r="C13"/>
  <c r="C25"/>
  <c r="C12"/>
  <c r="C15"/>
  <c r="C43"/>
  <c r="C16"/>
  <c r="C30" i="13" s="1"/>
  <c r="C14" i="3"/>
  <c r="C34"/>
  <c r="C11"/>
  <c r="C38"/>
  <c r="C26" i="13" s="1"/>
  <c r="C31" i="3"/>
  <c r="C33"/>
  <c r="C29"/>
  <c r="C28"/>
  <c r="C22" i="13" s="1"/>
  <c r="C39" i="3"/>
  <c r="C22"/>
  <c r="C42"/>
  <c r="C27"/>
  <c r="C18" i="13" s="1"/>
  <c r="C36" i="3"/>
  <c r="C37"/>
  <c r="C41"/>
  <c r="C40"/>
  <c r="C20"/>
  <c r="C19"/>
  <c r="C21"/>
  <c r="C36" i="18" l="1"/>
  <c r="C40"/>
  <c r="C44"/>
  <c r="C48"/>
  <c r="C34" i="13"/>
  <c r="C42"/>
  <c r="C46"/>
  <c r="C12" i="15"/>
  <c r="C25" i="18"/>
  <c r="C29"/>
  <c r="I38"/>
  <c r="C37"/>
  <c r="C41"/>
  <c r="C49"/>
  <c r="C26"/>
  <c r="C30"/>
  <c r="C34"/>
  <c r="C38"/>
  <c r="C42"/>
  <c r="C46"/>
  <c r="C50"/>
  <c r="C33"/>
  <c r="C27"/>
  <c r="C31"/>
  <c r="C35"/>
  <c r="C39"/>
  <c r="C43"/>
  <c r="C47"/>
  <c r="C51"/>
  <c r="C28"/>
  <c r="I37"/>
  <c r="C32"/>
  <c r="C17" i="15"/>
  <c r="C11"/>
  <c r="C13"/>
  <c r="C15"/>
  <c r="C47" i="13"/>
  <c r="C69"/>
  <c r="C70"/>
  <c r="C23"/>
  <c r="C27"/>
  <c r="C31"/>
  <c r="C35"/>
  <c r="C67"/>
  <c r="C24"/>
  <c r="C68"/>
  <c r="C50"/>
  <c r="C19"/>
  <c r="C39"/>
  <c r="C28"/>
  <c r="C32"/>
  <c r="C36"/>
  <c r="C40"/>
  <c r="C44"/>
  <c r="C48"/>
  <c r="C38"/>
  <c r="C43"/>
  <c r="C25"/>
  <c r="C29"/>
  <c r="C33"/>
  <c r="C37"/>
  <c r="C41"/>
  <c r="C45"/>
  <c r="C49"/>
  <c r="H95" i="8"/>
  <c r="I121" s="1"/>
  <c r="H96"/>
  <c r="I136" s="1"/>
  <c r="H112"/>
  <c r="P112"/>
  <c r="P40"/>
  <c r="I101"/>
  <c r="P114"/>
  <c r="P42"/>
  <c r="I94"/>
  <c r="I118"/>
  <c r="C20" i="13"/>
  <c r="C17"/>
  <c r="I130" i="8"/>
  <c r="I113"/>
  <c r="I108"/>
  <c r="I92"/>
  <c r="I132"/>
  <c r="I82"/>
  <c r="P27"/>
  <c r="C12" i="13"/>
  <c r="I120" i="8"/>
  <c r="I95"/>
  <c r="I124"/>
  <c r="I98"/>
  <c r="P120"/>
  <c r="P104"/>
  <c r="P43"/>
  <c r="P88"/>
  <c r="I102"/>
  <c r="I89"/>
  <c r="I123"/>
  <c r="I116"/>
  <c r="I109"/>
  <c r="I112"/>
  <c r="P118"/>
  <c r="P96"/>
  <c r="P35"/>
  <c r="C15" i="13"/>
  <c r="C14"/>
  <c r="C16"/>
  <c r="C21"/>
  <c r="C11"/>
  <c r="C13"/>
  <c r="B6"/>
  <c r="I134" i="8" l="1"/>
  <c r="I135"/>
  <c r="I78"/>
  <c r="I81"/>
  <c r="J77" s="1"/>
  <c r="I115"/>
  <c r="I80"/>
  <c r="I96"/>
  <c r="I85"/>
  <c r="J85" s="1"/>
  <c r="I83"/>
  <c r="I117"/>
  <c r="I105"/>
  <c r="I97"/>
  <c r="I77"/>
  <c r="I111"/>
  <c r="I128"/>
  <c r="I90"/>
  <c r="J90" s="1"/>
  <c r="I119"/>
  <c r="I91"/>
  <c r="I107"/>
  <c r="I106"/>
  <c r="I114"/>
  <c r="I93"/>
  <c r="I84"/>
  <c r="I104"/>
  <c r="I103"/>
  <c r="I100"/>
  <c r="I122"/>
  <c r="I99"/>
  <c r="I126"/>
  <c r="I86"/>
  <c r="I88"/>
  <c r="I125"/>
  <c r="I131"/>
  <c r="I87"/>
  <c r="I133"/>
  <c r="I127"/>
  <c r="I110"/>
  <c r="I79"/>
  <c r="I129"/>
  <c r="J79"/>
  <c r="J93"/>
  <c r="J95"/>
  <c r="J87"/>
  <c r="J80"/>
  <c r="J97"/>
  <c r="G133" i="9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78"/>
  <c r="G77"/>
  <c r="G76"/>
  <c r="G75"/>
  <c r="G74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6"/>
  <c r="G25"/>
  <c r="G24"/>
  <c r="G23"/>
  <c r="G22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69"/>
  <c r="B70" i="18" s="1"/>
  <c r="B68" i="9"/>
  <c r="B69" i="18" s="1"/>
  <c r="B67" i="9"/>
  <c r="B68" i="18" s="1"/>
  <c r="B66" i="9"/>
  <c r="B67" i="18" s="1"/>
  <c r="B65" i="9"/>
  <c r="B66" i="18" s="1"/>
  <c r="B64" i="9"/>
  <c r="B65" i="18" s="1"/>
  <c r="B63" i="9"/>
  <c r="B64" i="18" s="1"/>
  <c r="B62" i="9"/>
  <c r="B63" i="18" s="1"/>
  <c r="B61" i="9"/>
  <c r="B62" i="18" s="1"/>
  <c r="B60" i="9"/>
  <c r="B61" i="18" s="1"/>
  <c r="B59" i="9"/>
  <c r="B60" i="18" s="1"/>
  <c r="B58" i="9"/>
  <c r="B59" i="18" s="1"/>
  <c r="B57" i="9"/>
  <c r="B58" i="18" s="1"/>
  <c r="B56" i="9"/>
  <c r="B57" i="18" s="1"/>
  <c r="B55" i="9"/>
  <c r="B56" i="18" s="1"/>
  <c r="B54" i="9"/>
  <c r="B55" i="18" s="1"/>
  <c r="B53" i="9"/>
  <c r="B54" i="18" s="1"/>
  <c r="B52" i="9"/>
  <c r="B53" i="18" s="1"/>
  <c r="B51" i="9"/>
  <c r="B52" i="18" s="1"/>
  <c r="B21" i="9"/>
  <c r="B50"/>
  <c r="B50" i="18" s="1"/>
  <c r="B48" i="9"/>
  <c r="B47"/>
  <c r="B15"/>
  <c r="B14"/>
  <c r="B45" i="18" s="1"/>
  <c r="B13" i="9"/>
  <c r="B46"/>
  <c r="B45"/>
  <c r="B12"/>
  <c r="B11"/>
  <c r="B10"/>
  <c r="B44"/>
  <c r="B43"/>
  <c r="B20"/>
  <c r="B42"/>
  <c r="B41"/>
  <c r="B40"/>
  <c r="B19"/>
  <c r="B39"/>
  <c r="B38"/>
  <c r="B37"/>
  <c r="B36"/>
  <c r="B18"/>
  <c r="B17"/>
  <c r="B16"/>
  <c r="B35"/>
  <c r="B34"/>
  <c r="B33"/>
  <c r="B32"/>
  <c r="B31"/>
  <c r="B30"/>
  <c r="B29"/>
  <c r="B28"/>
  <c r="B27"/>
  <c r="B26"/>
  <c r="B25"/>
  <c r="B24"/>
  <c r="B23"/>
  <c r="B22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21"/>
  <c r="F50"/>
  <c r="F49"/>
  <c r="F48"/>
  <c r="F47"/>
  <c r="F15"/>
  <c r="F14"/>
  <c r="F13"/>
  <c r="F46"/>
  <c r="F45"/>
  <c r="F12"/>
  <c r="F11"/>
  <c r="F10"/>
  <c r="F44"/>
  <c r="F43"/>
  <c r="F20"/>
  <c r="F42"/>
  <c r="F41"/>
  <c r="F40"/>
  <c r="F19"/>
  <c r="F39"/>
  <c r="F38"/>
  <c r="F37"/>
  <c r="F36"/>
  <c r="F18"/>
  <c r="F17"/>
  <c r="F16"/>
  <c r="F35"/>
  <c r="F34"/>
  <c r="F33"/>
  <c r="F32"/>
  <c r="F31"/>
  <c r="F30"/>
  <c r="F29"/>
  <c r="F28"/>
  <c r="F27"/>
  <c r="F26"/>
  <c r="F25"/>
  <c r="F24"/>
  <c r="F23"/>
  <c r="F22"/>
  <c r="B136" i="8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78"/>
  <c r="B83"/>
  <c r="B114"/>
  <c r="B85"/>
  <c r="B113"/>
  <c r="B112"/>
  <c r="B93"/>
  <c r="B111"/>
  <c r="B87"/>
  <c r="B110"/>
  <c r="B97"/>
  <c r="B95"/>
  <c r="B109"/>
  <c r="B108"/>
  <c r="B107"/>
  <c r="B106"/>
  <c r="B105"/>
  <c r="B94"/>
  <c r="B104"/>
  <c r="B84"/>
  <c r="B103"/>
  <c r="B82"/>
  <c r="B90"/>
  <c r="B89"/>
  <c r="B102"/>
  <c r="B101"/>
  <c r="B88"/>
  <c r="B86"/>
  <c r="B100"/>
  <c r="B99"/>
  <c r="B77"/>
  <c r="B92"/>
  <c r="B91"/>
  <c r="B98"/>
  <c r="B96"/>
  <c r="B81"/>
  <c r="B80"/>
  <c r="B79"/>
  <c r="B72"/>
  <c r="B70" i="17" s="1"/>
  <c r="B71" i="8"/>
  <c r="B69" i="17" s="1"/>
  <c r="B70" i="8"/>
  <c r="B68" i="17" s="1"/>
  <c r="B69" i="8"/>
  <c r="B67" i="17" s="1"/>
  <c r="B68" i="8"/>
  <c r="B66" i="17" s="1"/>
  <c r="B67" i="8"/>
  <c r="B65" i="17" s="1"/>
  <c r="B66" i="8"/>
  <c r="B64" i="17" s="1"/>
  <c r="B65" i="8"/>
  <c r="B63" i="17" s="1"/>
  <c r="B64" i="8"/>
  <c r="B62" i="17" s="1"/>
  <c r="B63" i="8"/>
  <c r="B61" i="17" s="1"/>
  <c r="B62" i="8"/>
  <c r="B60" i="17" s="1"/>
  <c r="B61" i="8"/>
  <c r="B59" i="17" s="1"/>
  <c r="B60" i="8"/>
  <c r="B58" i="17" s="1"/>
  <c r="B59" i="8"/>
  <c r="B57" i="17" s="1"/>
  <c r="B58" i="8"/>
  <c r="B56" i="17" s="1"/>
  <c r="B57" i="8"/>
  <c r="B55" i="17" s="1"/>
  <c r="B56" i="8"/>
  <c r="B54" i="17" s="1"/>
  <c r="B55" i="8"/>
  <c r="B53" i="17" s="1"/>
  <c r="B54" i="8"/>
  <c r="B52" i="17" s="1"/>
  <c r="B53" i="8"/>
  <c r="B51" i="17" s="1"/>
  <c r="B52" i="8"/>
  <c r="B50" i="17" s="1"/>
  <c r="B51" i="8"/>
  <c r="B49" i="17" s="1"/>
  <c r="B50" i="8"/>
  <c r="B12" i="17" s="1"/>
  <c r="B49" i="8"/>
  <c r="B17" i="17" s="1"/>
  <c r="B48" i="8"/>
  <c r="B48" i="17" s="1"/>
  <c r="B47" i="8"/>
  <c r="B19" i="17" s="1"/>
  <c r="B46" i="8"/>
  <c r="B47" i="17" s="1"/>
  <c r="B45" i="8"/>
  <c r="B46" i="17" s="1"/>
  <c r="B44" i="8"/>
  <c r="B28" i="17" s="1"/>
  <c r="B43" i="8"/>
  <c r="B45" i="17" s="1"/>
  <c r="B42" i="8"/>
  <c r="B21" i="17" s="1"/>
  <c r="B41" i="8"/>
  <c r="B44" i="17" s="1"/>
  <c r="B40" i="8"/>
  <c r="B31" i="17" s="1"/>
  <c r="B39" i="8"/>
  <c r="B30" i="17" s="1"/>
  <c r="B38" i="8"/>
  <c r="B42" i="17" s="1"/>
  <c r="B37" i="8"/>
  <c r="B41" i="17" s="1"/>
  <c r="B36" i="8"/>
  <c r="B40" i="17" s="1"/>
  <c r="B35" i="8"/>
  <c r="B39" i="17" s="1"/>
  <c r="B34" i="8"/>
  <c r="B38" i="17" s="1"/>
  <c r="B33" i="8"/>
  <c r="B29" i="17" s="1"/>
  <c r="B32" i="8"/>
  <c r="B37" i="17" s="1"/>
  <c r="B31" i="8"/>
  <c r="B18" i="17" s="1"/>
  <c r="B30" i="8"/>
  <c r="B36" i="17" s="1"/>
  <c r="B29" i="8"/>
  <c r="B16" i="17" s="1"/>
  <c r="B28" i="8"/>
  <c r="B24" i="17" s="1"/>
  <c r="B27" i="8"/>
  <c r="B23" i="17" s="1"/>
  <c r="B26" i="8"/>
  <c r="B35" i="17" s="1"/>
  <c r="B25" i="8"/>
  <c r="B34" i="17" s="1"/>
  <c r="B24" i="8"/>
  <c r="B22" i="17" s="1"/>
  <c r="B23" i="8"/>
  <c r="B20" i="17" s="1"/>
  <c r="B22" i="8"/>
  <c r="B33" i="17" s="1"/>
  <c r="B21" i="8"/>
  <c r="B32" i="17" s="1"/>
  <c r="B20" i="8"/>
  <c r="B11" i="17" s="1"/>
  <c r="B19" i="8"/>
  <c r="B27" i="17" s="1"/>
  <c r="B18" i="8"/>
  <c r="B26" i="17" s="1"/>
  <c r="B17" i="8"/>
  <c r="B16"/>
  <c r="B25" i="17" s="1"/>
  <c r="B15" i="8"/>
  <c r="B15" i="17" s="1"/>
  <c r="B14" i="8"/>
  <c r="B14" i="17" s="1"/>
  <c r="B13" i="8"/>
  <c r="B13" i="17" s="1"/>
  <c r="I72" i="8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D20" i="17" s="1"/>
  <c r="I22" i="8"/>
  <c r="I21"/>
  <c r="I20"/>
  <c r="I19"/>
  <c r="I18"/>
  <c r="D26" i="17" s="1"/>
  <c r="I17" i="8"/>
  <c r="I16"/>
  <c r="D25" i="17" s="1"/>
  <c r="I15" i="8"/>
  <c r="I14"/>
  <c r="D14" i="17" s="1"/>
  <c r="I13" i="8"/>
  <c r="D13" i="17" s="1"/>
  <c r="B133" i="7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69"/>
  <c r="B70" i="16" s="1"/>
  <c r="B68" i="7"/>
  <c r="B69" i="16" s="1"/>
  <c r="B67" i="7"/>
  <c r="B68" i="16" s="1"/>
  <c r="B66" i="7"/>
  <c r="B67" i="16" s="1"/>
  <c r="B65" i="7"/>
  <c r="B66" i="16" s="1"/>
  <c r="B64" i="7"/>
  <c r="B65" i="16" s="1"/>
  <c r="B63" i="7"/>
  <c r="B64" i="16" s="1"/>
  <c r="B62" i="7"/>
  <c r="B63" i="16" s="1"/>
  <c r="B61" i="7"/>
  <c r="B62" i="16" s="1"/>
  <c r="B60" i="7"/>
  <c r="B61" i="16" s="1"/>
  <c r="B59" i="7"/>
  <c r="B60" i="16" s="1"/>
  <c r="B58" i="7"/>
  <c r="B59" i="16" s="1"/>
  <c r="B57" i="7"/>
  <c r="B58" i="16" s="1"/>
  <c r="B56" i="7"/>
  <c r="B57" i="16" s="1"/>
  <c r="B55" i="7"/>
  <c r="B56" i="16" s="1"/>
  <c r="B54" i="7"/>
  <c r="B55" i="16" s="1"/>
  <c r="B53" i="7"/>
  <c r="B54" i="16" s="1"/>
  <c r="B52" i="7"/>
  <c r="B53" i="16" s="1"/>
  <c r="B51" i="7"/>
  <c r="B52" i="16" s="1"/>
  <c r="B50" i="7"/>
  <c r="B51" i="16" s="1"/>
  <c r="B49" i="7"/>
  <c r="B50" i="16" s="1"/>
  <c r="B48" i="7"/>
  <c r="B49" i="16" s="1"/>
  <c r="B47" i="7"/>
  <c r="B48" i="16" s="1"/>
  <c r="B46" i="7"/>
  <c r="B47" i="16" s="1"/>
  <c r="B45" i="7"/>
  <c r="B46" i="16" s="1"/>
  <c r="B44" i="7"/>
  <c r="B45" i="16" s="1"/>
  <c r="B43" i="7"/>
  <c r="B44" i="16" s="1"/>
  <c r="B42" i="7"/>
  <c r="B43" i="16" s="1"/>
  <c r="B41" i="7"/>
  <c r="B42" i="16" s="1"/>
  <c r="B40" i="7"/>
  <c r="B41" i="16" s="1"/>
  <c r="B39" i="7"/>
  <c r="B40" i="16" s="1"/>
  <c r="B38" i="7"/>
  <c r="B39" i="16" s="1"/>
  <c r="B37" i="7"/>
  <c r="B38" i="16" s="1"/>
  <c r="B36" i="7"/>
  <c r="B37" i="16" s="1"/>
  <c r="B35" i="7"/>
  <c r="B36" i="16" s="1"/>
  <c r="B34" i="7"/>
  <c r="B35" i="16" s="1"/>
  <c r="B33" i="7"/>
  <c r="B34" i="16" s="1"/>
  <c r="B32" i="7"/>
  <c r="B33" i="16" s="1"/>
  <c r="B31" i="7"/>
  <c r="B32" i="16" s="1"/>
  <c r="B30" i="7"/>
  <c r="B31" i="16" s="1"/>
  <c r="B29" i="7"/>
  <c r="B30" i="16" s="1"/>
  <c r="B28" i="7"/>
  <c r="B29" i="16" s="1"/>
  <c r="B27" i="7"/>
  <c r="B28" i="16" s="1"/>
  <c r="B26" i="7"/>
  <c r="B27" i="16" s="1"/>
  <c r="B25" i="7"/>
  <c r="B26" i="16" s="1"/>
  <c r="B24" i="7"/>
  <c r="B25" i="16" s="1"/>
  <c r="B23" i="7"/>
  <c r="B24" i="16" s="1"/>
  <c r="B22" i="7"/>
  <c r="B23" i="16" s="1"/>
  <c r="B21" i="7"/>
  <c r="B22" i="16" s="1"/>
  <c r="B20" i="7"/>
  <c r="B21" i="16" s="1"/>
  <c r="B19" i="7"/>
  <c r="B20" i="16" s="1"/>
  <c r="B18" i="7"/>
  <c r="B19" i="16" s="1"/>
  <c r="B17" i="7"/>
  <c r="B18" i="16" s="1"/>
  <c r="B16" i="7"/>
  <c r="B17" i="16" s="1"/>
  <c r="B15" i="7"/>
  <c r="B16" i="16" s="1"/>
  <c r="B14" i="7"/>
  <c r="B15" i="16" s="1"/>
  <c r="B13" i="7"/>
  <c r="B14" i="16" s="1"/>
  <c r="B12" i="7"/>
  <c r="B13" i="16" s="1"/>
  <c r="B11" i="7"/>
  <c r="B12" i="16" s="1"/>
  <c r="B10" i="7"/>
  <c r="B11" i="16" s="1"/>
  <c r="G133" i="7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F90"/>
  <c r="G89"/>
  <c r="F89"/>
  <c r="F88"/>
  <c r="F87"/>
  <c r="F86"/>
  <c r="G85"/>
  <c r="F85"/>
  <c r="F84"/>
  <c r="F83"/>
  <c r="F82"/>
  <c r="G81"/>
  <c r="F81"/>
  <c r="F80"/>
  <c r="F79"/>
  <c r="F78"/>
  <c r="F77"/>
  <c r="F76"/>
  <c r="F75"/>
  <c r="F74"/>
  <c r="G69"/>
  <c r="F69"/>
  <c r="D70" i="16" s="1"/>
  <c r="G68" i="7"/>
  <c r="F68"/>
  <c r="D69" i="16" s="1"/>
  <c r="G67" i="7"/>
  <c r="F67"/>
  <c r="D68" i="16" s="1"/>
  <c r="G66" i="7"/>
  <c r="F66"/>
  <c r="D67" i="16" s="1"/>
  <c r="G65" i="7"/>
  <c r="F65"/>
  <c r="D66" i="16" s="1"/>
  <c r="G64" i="7"/>
  <c r="F64"/>
  <c r="D65" i="16" s="1"/>
  <c r="G63" i="7"/>
  <c r="F63"/>
  <c r="D64" i="16" s="1"/>
  <c r="G62" i="7"/>
  <c r="F62"/>
  <c r="D63" i="16" s="1"/>
  <c r="G61" i="7"/>
  <c r="F61"/>
  <c r="D62" i="16" s="1"/>
  <c r="G60" i="7"/>
  <c r="F60"/>
  <c r="D61" i="16" s="1"/>
  <c r="G59" i="7"/>
  <c r="F59"/>
  <c r="D60" i="16" s="1"/>
  <c r="G58" i="7"/>
  <c r="F58"/>
  <c r="D59" i="16" s="1"/>
  <c r="G57" i="7"/>
  <c r="F57"/>
  <c r="D58" i="16" s="1"/>
  <c r="G56" i="7"/>
  <c r="F56"/>
  <c r="D57" i="16" s="1"/>
  <c r="G55" i="7"/>
  <c r="F55"/>
  <c r="D56" i="16" s="1"/>
  <c r="G54" i="7"/>
  <c r="F54"/>
  <c r="D55" i="16" s="1"/>
  <c r="G53" i="7"/>
  <c r="F53"/>
  <c r="D54" i="16" s="1"/>
  <c r="G52" i="7"/>
  <c r="F52"/>
  <c r="D53" i="16" s="1"/>
  <c r="G51" i="7"/>
  <c r="F51"/>
  <c r="D52" i="16" s="1"/>
  <c r="G50" i="7"/>
  <c r="F50"/>
  <c r="D51" i="16" s="1"/>
  <c r="G49" i="7"/>
  <c r="F49"/>
  <c r="D50" i="16" s="1"/>
  <c r="G48" i="7"/>
  <c r="F48"/>
  <c r="D49" i="16" s="1"/>
  <c r="G47" i="7"/>
  <c r="F47"/>
  <c r="D48" i="16" s="1"/>
  <c r="G46" i="7"/>
  <c r="F46"/>
  <c r="D47" i="16" s="1"/>
  <c r="G45" i="7"/>
  <c r="F45"/>
  <c r="D46" i="16" s="1"/>
  <c r="G44" i="7"/>
  <c r="F44"/>
  <c r="D45" i="16" s="1"/>
  <c r="G43" i="7"/>
  <c r="F43"/>
  <c r="D44" i="16" s="1"/>
  <c r="G42" i="7"/>
  <c r="F42"/>
  <c r="D43" i="16" s="1"/>
  <c r="G41" i="7"/>
  <c r="F41"/>
  <c r="D42" i="16" s="1"/>
  <c r="G40" i="7"/>
  <c r="F40"/>
  <c r="D41" i="16" s="1"/>
  <c r="G39" i="7"/>
  <c r="F39"/>
  <c r="D40" i="16" s="1"/>
  <c r="G38" i="7"/>
  <c r="F38"/>
  <c r="D39" i="16" s="1"/>
  <c r="G37" i="7"/>
  <c r="F37"/>
  <c r="D38" i="16" s="1"/>
  <c r="G36" i="7"/>
  <c r="F36"/>
  <c r="D37" i="16" s="1"/>
  <c r="G35" i="7"/>
  <c r="F35"/>
  <c r="D36" i="16" s="1"/>
  <c r="G34" i="7"/>
  <c r="F34"/>
  <c r="D35" i="16" s="1"/>
  <c r="G33" i="7"/>
  <c r="F33"/>
  <c r="D34" i="16" s="1"/>
  <c r="G32" i="7"/>
  <c r="F32"/>
  <c r="D33" i="16" s="1"/>
  <c r="G31" i="7"/>
  <c r="F31"/>
  <c r="D32" i="16" s="1"/>
  <c r="G30" i="7"/>
  <c r="F30"/>
  <c r="D31" i="16" s="1"/>
  <c r="G29" i="7"/>
  <c r="F29"/>
  <c r="D30" i="16" s="1"/>
  <c r="G28" i="7"/>
  <c r="F28"/>
  <c r="D29" i="16" s="1"/>
  <c r="G27" i="7"/>
  <c r="F27"/>
  <c r="D28" i="16" s="1"/>
  <c r="F26" i="7"/>
  <c r="D27" i="16" s="1"/>
  <c r="G25" i="7"/>
  <c r="F25"/>
  <c r="D26" i="16" s="1"/>
  <c r="F24" i="7"/>
  <c r="D25" i="16" s="1"/>
  <c r="F23" i="7"/>
  <c r="D24" i="16" s="1"/>
  <c r="F22" i="7"/>
  <c r="D23" i="16" s="1"/>
  <c r="G21" i="7"/>
  <c r="F21"/>
  <c r="D22" i="16" s="1"/>
  <c r="F20" i="7"/>
  <c r="D21" i="16" s="1"/>
  <c r="F19" i="7"/>
  <c r="D20" i="16" s="1"/>
  <c r="F18" i="7"/>
  <c r="D19" i="16" s="1"/>
  <c r="G17" i="7"/>
  <c r="F17"/>
  <c r="D18" i="16" s="1"/>
  <c r="F16" i="7"/>
  <c r="D17" i="16" s="1"/>
  <c r="F15" i="7"/>
  <c r="D16" i="16" s="1"/>
  <c r="F14" i="7"/>
  <c r="D15" i="16" s="1"/>
  <c r="F13" i="7"/>
  <c r="D14" i="16" s="1"/>
  <c r="F12" i="7"/>
  <c r="D13" i="16" s="1"/>
  <c r="F11" i="7"/>
  <c r="D12" i="16" s="1"/>
  <c r="F10" i="7"/>
  <c r="F133" i="6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10"/>
  <c r="D11" i="15" s="1"/>
  <c r="F49" i="6"/>
  <c r="F48"/>
  <c r="F47"/>
  <c r="F46"/>
  <c r="F45"/>
  <c r="F44"/>
  <c r="F43"/>
  <c r="F42"/>
  <c r="F41"/>
  <c r="F40"/>
  <c r="F39"/>
  <c r="F38"/>
  <c r="F37"/>
  <c r="F36"/>
  <c r="F35"/>
  <c r="F34"/>
  <c r="F33"/>
  <c r="F32"/>
  <c r="F12"/>
  <c r="D13" i="15" s="1"/>
  <c r="F31" i="6"/>
  <c r="F30"/>
  <c r="F29"/>
  <c r="F28"/>
  <c r="F27"/>
  <c r="F26"/>
  <c r="F25"/>
  <c r="F24"/>
  <c r="F23"/>
  <c r="F22"/>
  <c r="F21"/>
  <c r="F11"/>
  <c r="D12" i="15" s="1"/>
  <c r="F20" i="6"/>
  <c r="F19"/>
  <c r="F18"/>
  <c r="F17"/>
  <c r="F16"/>
  <c r="F15"/>
  <c r="F14"/>
  <c r="F13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1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12"/>
  <c r="B31"/>
  <c r="B30"/>
  <c r="B29"/>
  <c r="B28"/>
  <c r="B27"/>
  <c r="B26"/>
  <c r="B25"/>
  <c r="B24"/>
  <c r="B23"/>
  <c r="B22"/>
  <c r="B21"/>
  <c r="B11"/>
  <c r="B20"/>
  <c r="B19"/>
  <c r="B18"/>
  <c r="B17"/>
  <c r="B16"/>
  <c r="B15"/>
  <c r="B14"/>
  <c r="B13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7"/>
  <c r="G79"/>
  <c r="G75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12"/>
  <c r="G31"/>
  <c r="G30"/>
  <c r="G29"/>
  <c r="G25"/>
  <c r="G18"/>
  <c r="B133" i="5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69"/>
  <c r="B70" i="14" s="1"/>
  <c r="B68" i="5"/>
  <c r="B69" i="14" s="1"/>
  <c r="B67" i="5"/>
  <c r="B68" i="14" s="1"/>
  <c r="B66" i="5"/>
  <c r="B67" i="14" s="1"/>
  <c r="B65" i="5"/>
  <c r="B66" i="14" s="1"/>
  <c r="B64" i="5"/>
  <c r="B65" i="14" s="1"/>
  <c r="B63" i="5"/>
  <c r="B64" i="14" s="1"/>
  <c r="B62" i="5"/>
  <c r="B63" i="14" s="1"/>
  <c r="B61" i="5"/>
  <c r="B62" i="14" s="1"/>
  <c r="B60" i="5"/>
  <c r="B61" i="14" s="1"/>
  <c r="B59" i="5"/>
  <c r="B60" i="14" s="1"/>
  <c r="B58" i="5"/>
  <c r="B59" i="14" s="1"/>
  <c r="B57" i="5"/>
  <c r="B58" i="14" s="1"/>
  <c r="B56" i="5"/>
  <c r="B57" i="14" s="1"/>
  <c r="B55" i="5"/>
  <c r="B56" i="14" s="1"/>
  <c r="B54" i="5"/>
  <c r="B55" i="14" s="1"/>
  <c r="B53" i="5"/>
  <c r="B54" i="14" s="1"/>
  <c r="B52" i="5"/>
  <c r="B53" i="14" s="1"/>
  <c r="B51" i="5"/>
  <c r="B52" i="14" s="1"/>
  <c r="B50" i="5"/>
  <c r="B51" i="14" s="1"/>
  <c r="B49" i="5"/>
  <c r="B29" i="14" s="1"/>
  <c r="B48" i="5"/>
  <c r="B28" i="14" s="1"/>
  <c r="B47" i="5"/>
  <c r="B11" i="14" s="1"/>
  <c r="B46" i="5"/>
  <c r="B41" i="14" s="1"/>
  <c r="B45" i="5"/>
  <c r="B50" i="14" s="1"/>
  <c r="B44" i="5"/>
  <c r="B14" i="14" s="1"/>
  <c r="B43" i="5"/>
  <c r="B39" i="14" s="1"/>
  <c r="B42" i="5"/>
  <c r="B36" i="14" s="1"/>
  <c r="B41" i="5"/>
  <c r="B16" i="14" s="1"/>
  <c r="B40" i="5"/>
  <c r="B18" i="14" s="1"/>
  <c r="B39" i="5"/>
  <c r="B49" i="14" s="1"/>
  <c r="B38" i="5"/>
  <c r="B48" i="14" s="1"/>
  <c r="B37" i="5"/>
  <c r="B20" i="14" s="1"/>
  <c r="B36" i="5"/>
  <c r="B31" i="14" s="1"/>
  <c r="B35" i="5"/>
  <c r="B26" i="14" s="1"/>
  <c r="B34" i="5"/>
  <c r="B33" i="14" s="1"/>
  <c r="B33" i="5"/>
  <c r="B38" i="14" s="1"/>
  <c r="B32" i="5"/>
  <c r="B12" i="14" s="1"/>
  <c r="B31" i="5"/>
  <c r="B47" i="14" s="1"/>
  <c r="B30" i="5"/>
  <c r="B22" i="14" s="1"/>
  <c r="B29" i="5"/>
  <c r="B25" i="14" s="1"/>
  <c r="B28" i="5"/>
  <c r="B21" i="14" s="1"/>
  <c r="B27" i="5"/>
  <c r="B15" i="14" s="1"/>
  <c r="B26" i="5"/>
  <c r="B19" i="14" s="1"/>
  <c r="B25" i="5"/>
  <c r="B24" i="14" s="1"/>
  <c r="B24" i="5"/>
  <c r="B35" i="14" s="1"/>
  <c r="B23" i="5"/>
  <c r="B34" i="14" s="1"/>
  <c r="B22" i="5"/>
  <c r="B40" i="14" s="1"/>
  <c r="B21" i="5"/>
  <c r="B37" i="14" s="1"/>
  <c r="B20" i="5"/>
  <c r="B43" i="14" s="1"/>
  <c r="B19" i="5"/>
  <c r="B42" i="14" s="1"/>
  <c r="B18" i="5"/>
  <c r="B46" i="14" s="1"/>
  <c r="B17" i="5"/>
  <c r="B17" i="14" s="1"/>
  <c r="B16" i="5"/>
  <c r="B13" i="14" s="1"/>
  <c r="B15" i="5"/>
  <c r="B32" i="14" s="1"/>
  <c r="B14" i="5"/>
  <c r="B45" i="14" s="1"/>
  <c r="B13" i="5"/>
  <c r="B44" i="14" s="1"/>
  <c r="B12" i="5"/>
  <c r="B30" i="14" s="1"/>
  <c r="B11" i="5"/>
  <c r="B23" i="14" s="1"/>
  <c r="B10" i="5"/>
  <c r="B27" i="14" s="1"/>
  <c r="K133" i="5"/>
  <c r="I133"/>
  <c r="H133"/>
  <c r="K132"/>
  <c r="I132"/>
  <c r="H132"/>
  <c r="K131"/>
  <c r="I131"/>
  <c r="H131"/>
  <c r="K130"/>
  <c r="I130"/>
  <c r="H130"/>
  <c r="K129"/>
  <c r="I129"/>
  <c r="H129"/>
  <c r="K128"/>
  <c r="I128"/>
  <c r="H128"/>
  <c r="K127"/>
  <c r="I127"/>
  <c r="H127"/>
  <c r="K126"/>
  <c r="I126"/>
  <c r="H126"/>
  <c r="K125"/>
  <c r="I125"/>
  <c r="H125"/>
  <c r="K124"/>
  <c r="I124"/>
  <c r="H124"/>
  <c r="K123"/>
  <c r="I123"/>
  <c r="H123"/>
  <c r="K122"/>
  <c r="I122"/>
  <c r="H122"/>
  <c r="K121"/>
  <c r="I121"/>
  <c r="H121"/>
  <c r="K120"/>
  <c r="I120"/>
  <c r="H120"/>
  <c r="K119"/>
  <c r="I119"/>
  <c r="H119"/>
  <c r="K118"/>
  <c r="I118"/>
  <c r="H118"/>
  <c r="K117"/>
  <c r="I117"/>
  <c r="H117"/>
  <c r="K116"/>
  <c r="I116"/>
  <c r="H116"/>
  <c r="K115"/>
  <c r="I115"/>
  <c r="H115"/>
  <c r="K114"/>
  <c r="I114"/>
  <c r="H114"/>
  <c r="I113"/>
  <c r="H113"/>
  <c r="I112"/>
  <c r="H112"/>
  <c r="I111"/>
  <c r="H111"/>
  <c r="I110"/>
  <c r="H110"/>
  <c r="K109"/>
  <c r="I109"/>
  <c r="H109"/>
  <c r="I108"/>
  <c r="H108"/>
  <c r="I107"/>
  <c r="H107"/>
  <c r="I106"/>
  <c r="H106"/>
  <c r="I105"/>
  <c r="H105"/>
  <c r="I104"/>
  <c r="H104"/>
  <c r="K103"/>
  <c r="I103"/>
  <c r="H103"/>
  <c r="K102"/>
  <c r="I102"/>
  <c r="H102"/>
  <c r="I101"/>
  <c r="H101"/>
  <c r="I100"/>
  <c r="H100"/>
  <c r="I99"/>
  <c r="H99"/>
  <c r="I98"/>
  <c r="H98"/>
  <c r="I97"/>
  <c r="H97"/>
  <c r="I96"/>
  <c r="H96"/>
  <c r="K95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K69"/>
  <c r="I69"/>
  <c r="H69"/>
  <c r="K68"/>
  <c r="I68"/>
  <c r="H68"/>
  <c r="K67"/>
  <c r="I67"/>
  <c r="H67"/>
  <c r="K66"/>
  <c r="I66"/>
  <c r="H66"/>
  <c r="K65"/>
  <c r="I65"/>
  <c r="H65"/>
  <c r="K64"/>
  <c r="I64"/>
  <c r="H64"/>
  <c r="K63"/>
  <c r="I63"/>
  <c r="H63"/>
  <c r="K62"/>
  <c r="I62"/>
  <c r="H62"/>
  <c r="K61"/>
  <c r="I61"/>
  <c r="H61"/>
  <c r="K60"/>
  <c r="I60"/>
  <c r="H60"/>
  <c r="K59"/>
  <c r="I59"/>
  <c r="H59"/>
  <c r="K58"/>
  <c r="I58"/>
  <c r="H58"/>
  <c r="K57"/>
  <c r="I57"/>
  <c r="H57"/>
  <c r="K56"/>
  <c r="I56"/>
  <c r="H56"/>
  <c r="K55"/>
  <c r="I55"/>
  <c r="H55"/>
  <c r="K54"/>
  <c r="I54"/>
  <c r="H54"/>
  <c r="K53"/>
  <c r="I53"/>
  <c r="H53"/>
  <c r="K52"/>
  <c r="I52"/>
  <c r="H52"/>
  <c r="K51"/>
  <c r="I51"/>
  <c r="H51"/>
  <c r="K50"/>
  <c r="I50"/>
  <c r="H50"/>
  <c r="I49"/>
  <c r="H49"/>
  <c r="I48"/>
  <c r="H48"/>
  <c r="I47"/>
  <c r="H47"/>
  <c r="I46"/>
  <c r="H46"/>
  <c r="K45"/>
  <c r="I45"/>
  <c r="H45"/>
  <c r="I44"/>
  <c r="H44"/>
  <c r="I43"/>
  <c r="H43"/>
  <c r="I42"/>
  <c r="H42"/>
  <c r="I41"/>
  <c r="H41"/>
  <c r="I40"/>
  <c r="H40"/>
  <c r="K39"/>
  <c r="I39"/>
  <c r="H39"/>
  <c r="K38"/>
  <c r="I38"/>
  <c r="H38"/>
  <c r="I37"/>
  <c r="H37"/>
  <c r="I36"/>
  <c r="H36"/>
  <c r="I35"/>
  <c r="H35"/>
  <c r="I34"/>
  <c r="H34"/>
  <c r="I33"/>
  <c r="H33"/>
  <c r="I32"/>
  <c r="H32"/>
  <c r="K31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B133" i="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69"/>
  <c r="B68"/>
  <c r="B67"/>
  <c r="B66"/>
  <c r="B67" i="13" s="1"/>
  <c r="B65" i="3"/>
  <c r="B66" i="13" s="1"/>
  <c r="B64" i="3"/>
  <c r="B65" i="13" s="1"/>
  <c r="B63" i="3"/>
  <c r="B64" i="13" s="1"/>
  <c r="B62" i="3"/>
  <c r="B63" i="13" s="1"/>
  <c r="B61" i="3"/>
  <c r="B62" i="13" s="1"/>
  <c r="B60" i="3"/>
  <c r="B61" i="13" s="1"/>
  <c r="B59" i="3"/>
  <c r="B60" i="13" s="1"/>
  <c r="B58" i="3"/>
  <c r="B59" i="13" s="1"/>
  <c r="B57" i="3"/>
  <c r="B58" i="13" s="1"/>
  <c r="B56" i="3"/>
  <c r="B57" i="13" s="1"/>
  <c r="B55" i="3"/>
  <c r="B56" i="13" s="1"/>
  <c r="B54" i="3"/>
  <c r="B53"/>
  <c r="B54" i="13" s="1"/>
  <c r="B52" i="3"/>
  <c r="B53" i="13" s="1"/>
  <c r="B51" i="3"/>
  <c r="B52" i="13" s="1"/>
  <c r="B50" i="3"/>
  <c r="B51" i="13" s="1"/>
  <c r="B32" i="3"/>
  <c r="B30"/>
  <c r="B10"/>
  <c r="B35"/>
  <c r="B49"/>
  <c r="B23"/>
  <c r="B48"/>
  <c r="B47"/>
  <c r="B24"/>
  <c r="B46"/>
  <c r="B45"/>
  <c r="B44"/>
  <c r="B18"/>
  <c r="B26"/>
  <c r="B17"/>
  <c r="B13"/>
  <c r="B25"/>
  <c r="B12"/>
  <c r="B33" i="13" s="1"/>
  <c r="B15" i="3"/>
  <c r="B43"/>
  <c r="B16"/>
  <c r="B14"/>
  <c r="B34"/>
  <c r="B11"/>
  <c r="B38"/>
  <c r="B26" i="13" s="1"/>
  <c r="B31" i="3"/>
  <c r="B25" i="13" s="1"/>
  <c r="B33" i="3"/>
  <c r="B24" i="13" s="1"/>
  <c r="B29" i="3"/>
  <c r="B28"/>
  <c r="B39"/>
  <c r="B22"/>
  <c r="B42"/>
  <c r="B27"/>
  <c r="B36"/>
  <c r="B17" i="13" s="1"/>
  <c r="B37" i="3"/>
  <c r="B16" i="13" s="1"/>
  <c r="B41" i="3"/>
  <c r="B40"/>
  <c r="B20"/>
  <c r="B21"/>
  <c r="B11" i="13" s="1"/>
  <c r="B19" i="3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09"/>
  <c r="K107"/>
  <c r="K106"/>
  <c r="K104"/>
  <c r="K103"/>
  <c r="K102"/>
  <c r="K94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6"/>
  <c r="K45"/>
  <c r="K44"/>
  <c r="K43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32"/>
  <c r="I30"/>
  <c r="I10"/>
  <c r="I35"/>
  <c r="I49"/>
  <c r="I23"/>
  <c r="I48"/>
  <c r="I47"/>
  <c r="I24"/>
  <c r="I46"/>
  <c r="I45"/>
  <c r="I44"/>
  <c r="I18"/>
  <c r="I26"/>
  <c r="I17"/>
  <c r="I13"/>
  <c r="I25"/>
  <c r="I12"/>
  <c r="I15"/>
  <c r="I43"/>
  <c r="I16"/>
  <c r="I14"/>
  <c r="I34"/>
  <c r="I11"/>
  <c r="I38"/>
  <c r="I31"/>
  <c r="I33"/>
  <c r="I29"/>
  <c r="I28"/>
  <c r="I39"/>
  <c r="I22"/>
  <c r="I42"/>
  <c r="I27"/>
  <c r="I36"/>
  <c r="I37"/>
  <c r="I41"/>
  <c r="I40"/>
  <c r="I20"/>
  <c r="I21"/>
  <c r="I19"/>
  <c r="B48" i="18" l="1"/>
  <c r="B12" i="15"/>
  <c r="B17"/>
  <c r="B37" i="18"/>
  <c r="B40"/>
  <c r="B13" i="15"/>
  <c r="B28" i="13"/>
  <c r="B32"/>
  <c r="B48"/>
  <c r="B11" i="15"/>
  <c r="B25" i="18"/>
  <c r="B29"/>
  <c r="H38"/>
  <c r="B26"/>
  <c r="B34"/>
  <c r="B38"/>
  <c r="B42"/>
  <c r="B46"/>
  <c r="B51"/>
  <c r="B30"/>
  <c r="D27"/>
  <c r="D39"/>
  <c r="G21" i="9"/>
  <c r="B27" i="18"/>
  <c r="B31"/>
  <c r="B35"/>
  <c r="B39"/>
  <c r="B43"/>
  <c r="B47"/>
  <c r="B33"/>
  <c r="B41"/>
  <c r="D32"/>
  <c r="D36"/>
  <c r="D44"/>
  <c r="B28"/>
  <c r="H37"/>
  <c r="B32"/>
  <c r="B36"/>
  <c r="B44"/>
  <c r="G14" i="9"/>
  <c r="G15"/>
  <c r="G12"/>
  <c r="G11"/>
  <c r="G20"/>
  <c r="G16"/>
  <c r="G17"/>
  <c r="G19"/>
  <c r="B14" i="15"/>
  <c r="B15"/>
  <c r="D15"/>
  <c r="B16"/>
  <c r="D16"/>
  <c r="G10" i="6"/>
  <c r="G10" i="9"/>
  <c r="G13"/>
  <c r="G18"/>
  <c r="B15" i="13"/>
  <c r="B27"/>
  <c r="B31"/>
  <c r="B36"/>
  <c r="B44"/>
  <c r="B68"/>
  <c r="B55"/>
  <c r="B69"/>
  <c r="B14"/>
  <c r="B70"/>
  <c r="B29"/>
  <c r="B37"/>
  <c r="B41"/>
  <c r="B45"/>
  <c r="B49"/>
  <c r="B40"/>
  <c r="B18"/>
  <c r="B22"/>
  <c r="B30"/>
  <c r="B34"/>
  <c r="B38"/>
  <c r="B42"/>
  <c r="B46"/>
  <c r="B50"/>
  <c r="B23"/>
  <c r="B35"/>
  <c r="B39"/>
  <c r="B43"/>
  <c r="B47"/>
  <c r="J83" i="8"/>
  <c r="J81"/>
  <c r="J94"/>
  <c r="J89"/>
  <c r="J91"/>
  <c r="J78"/>
  <c r="J92"/>
  <c r="J88"/>
  <c r="J96"/>
  <c r="J86"/>
  <c r="J82"/>
  <c r="J84"/>
  <c r="D30" i="17"/>
  <c r="J39" i="8"/>
  <c r="D12" i="17"/>
  <c r="J50" i="8"/>
  <c r="D22" i="17"/>
  <c r="J24" i="8"/>
  <c r="D17" i="17"/>
  <c r="J49" i="8"/>
  <c r="D27" i="17"/>
  <c r="J19" i="8"/>
  <c r="D24" i="17"/>
  <c r="J28" i="8"/>
  <c r="D28" i="17"/>
  <c r="J44" i="8"/>
  <c r="D18" i="17"/>
  <c r="J31" i="8"/>
  <c r="D31" i="17"/>
  <c r="J40" i="8"/>
  <c r="D29" i="17"/>
  <c r="J33" i="8"/>
  <c r="D23" i="17"/>
  <c r="J27" i="8"/>
  <c r="D19" i="17"/>
  <c r="J47" i="8"/>
  <c r="D21" i="17"/>
  <c r="J42" i="8"/>
  <c r="D11" i="17"/>
  <c r="J20" i="8"/>
  <c r="D16" i="17"/>
  <c r="J29" i="8"/>
  <c r="D15" i="17"/>
  <c r="J15" i="8"/>
  <c r="G81" i="9"/>
  <c r="G29"/>
  <c r="G83" i="6"/>
  <c r="D14" i="15"/>
  <c r="G10" i="7"/>
  <c r="D11" i="16"/>
  <c r="B12" i="13"/>
  <c r="B20"/>
  <c r="B19"/>
  <c r="B13"/>
  <c r="B21"/>
  <c r="G80" i="9"/>
  <c r="G79"/>
  <c r="G77" i="7"/>
  <c r="G14" i="6"/>
  <c r="J23" i="8"/>
  <c r="J18"/>
  <c r="J17"/>
  <c r="J14"/>
  <c r="J13"/>
  <c r="J16"/>
  <c r="G28" i="9"/>
  <c r="G27"/>
  <c r="G13" i="7"/>
  <c r="G90" i="6"/>
  <c r="G28"/>
  <c r="G16" i="7"/>
  <c r="G86"/>
  <c r="G87"/>
  <c r="G80"/>
  <c r="G75"/>
  <c r="G79"/>
  <c r="G78"/>
  <c r="G23"/>
  <c r="G22"/>
  <c r="G11"/>
  <c r="G15"/>
  <c r="G14"/>
  <c r="G26"/>
  <c r="G12"/>
  <c r="G90"/>
  <c r="G76"/>
  <c r="G24"/>
  <c r="G82"/>
  <c r="G20"/>
  <c r="G83"/>
  <c r="G88"/>
  <c r="G18"/>
  <c r="G19"/>
  <c r="G74"/>
  <c r="G84"/>
  <c r="G21" i="6"/>
  <c r="J75" i="5"/>
  <c r="J102"/>
  <c r="J79"/>
  <c r="J82"/>
  <c r="J85"/>
  <c r="J97"/>
  <c r="J105"/>
  <c r="J113"/>
  <c r="J121"/>
  <c r="J129"/>
  <c r="J89"/>
  <c r="J118"/>
  <c r="J103"/>
  <c r="J98"/>
  <c r="J126"/>
  <c r="J95"/>
  <c r="J114"/>
  <c r="J122"/>
  <c r="J77"/>
  <c r="J93"/>
  <c r="J125"/>
  <c r="J94"/>
  <c r="J110"/>
  <c r="J83"/>
  <c r="J86"/>
  <c r="J111"/>
  <c r="J119"/>
  <c r="J127"/>
  <c r="J90"/>
  <c r="J106"/>
  <c r="J130"/>
  <c r="J87"/>
  <c r="J101"/>
  <c r="J109"/>
  <c r="J117"/>
  <c r="J133"/>
  <c r="J74"/>
  <c r="J78"/>
  <c r="J81"/>
  <c r="J91"/>
  <c r="J99"/>
  <c r="J107"/>
  <c r="J115"/>
  <c r="J123"/>
  <c r="J131"/>
  <c r="J19"/>
  <c r="J22"/>
  <c r="D40" i="14" s="1"/>
  <c r="J31" i="5"/>
  <c r="D47" i="14" s="1"/>
  <c r="J39" i="5"/>
  <c r="D49" i="14" s="1"/>
  <c r="J47" i="5"/>
  <c r="J55"/>
  <c r="D56" i="14" s="1"/>
  <c r="J63" i="5"/>
  <c r="D64" i="14" s="1"/>
  <c r="J69" i="5"/>
  <c r="D70" i="14" s="1"/>
  <c r="J25" i="5"/>
  <c r="D24" i="14" s="1"/>
  <c r="J13" i="5"/>
  <c r="J23"/>
  <c r="J45"/>
  <c r="D50" i="14" s="1"/>
  <c r="J53" i="5"/>
  <c r="D54" i="14" s="1"/>
  <c r="J10" i="5"/>
  <c r="D27" i="14" s="1"/>
  <c r="J29" i="5"/>
  <c r="J37"/>
  <c r="J61"/>
  <c r="D62" i="14" s="1"/>
  <c r="J26" i="5"/>
  <c r="D19" i="14" s="1"/>
  <c r="J34" i="5"/>
  <c r="J42"/>
  <c r="J50"/>
  <c r="D51" i="14" s="1"/>
  <c r="J58" i="5"/>
  <c r="D59" i="14" s="1"/>
  <c r="J66" i="5"/>
  <c r="D67" i="14" s="1"/>
  <c r="J14" i="5"/>
  <c r="J35"/>
  <c r="J59"/>
  <c r="D60" i="14" s="1"/>
  <c r="J68" i="5"/>
  <c r="D69" i="14" s="1"/>
  <c r="J17" i="5"/>
  <c r="D17" i="14" s="1"/>
  <c r="J27" i="5"/>
  <c r="J43"/>
  <c r="J51"/>
  <c r="D52" i="14" s="1"/>
  <c r="J67" i="5"/>
  <c r="D68" i="14" s="1"/>
  <c r="J30" i="5"/>
  <c r="J46"/>
  <c r="J62"/>
  <c r="D63" i="14" s="1"/>
  <c r="J38" i="5"/>
  <c r="D48" i="14" s="1"/>
  <c r="J54" i="5"/>
  <c r="D55" i="14" s="1"/>
  <c r="J15" i="5"/>
  <c r="D32" i="14" s="1"/>
  <c r="J18" i="5"/>
  <c r="D46" i="14" s="1"/>
  <c r="J21" i="5"/>
  <c r="D37" i="14" s="1"/>
  <c r="J33" i="5"/>
  <c r="J41"/>
  <c r="J49"/>
  <c r="J57"/>
  <c r="D58" i="14" s="1"/>
  <c r="J65" i="5"/>
  <c r="D66" i="14" s="1"/>
  <c r="J28" i="5"/>
  <c r="J96"/>
  <c r="J132"/>
  <c r="J24"/>
  <c r="D35" i="14" s="1"/>
  <c r="J48" i="5"/>
  <c r="J52"/>
  <c r="D53" i="14" s="1"/>
  <c r="J56" i="5"/>
  <c r="D57" i="14" s="1"/>
  <c r="J64" i="5"/>
  <c r="D65" i="14" s="1"/>
  <c r="J80" i="5"/>
  <c r="J104"/>
  <c r="J108"/>
  <c r="J120"/>
  <c r="J11"/>
  <c r="D23" i="14" s="1"/>
  <c r="J20" i="5"/>
  <c r="D43" i="14" s="1"/>
  <c r="J44" i="5"/>
  <c r="J60"/>
  <c r="D61" i="14" s="1"/>
  <c r="J92" i="5"/>
  <c r="J112"/>
  <c r="J116"/>
  <c r="J128"/>
  <c r="J12"/>
  <c r="D30" i="14" s="1"/>
  <c r="J16" i="5"/>
  <c r="D13" i="14" s="1"/>
  <c r="J32" i="5"/>
  <c r="J36"/>
  <c r="J40"/>
  <c r="J76"/>
  <c r="J84"/>
  <c r="J88"/>
  <c r="J100"/>
  <c r="J124"/>
  <c r="H133" i="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32"/>
  <c r="H30"/>
  <c r="H10"/>
  <c r="H35"/>
  <c r="H49"/>
  <c r="H23"/>
  <c r="H48"/>
  <c r="H47"/>
  <c r="H24"/>
  <c r="H46"/>
  <c r="H45"/>
  <c r="H44"/>
  <c r="H18"/>
  <c r="H26"/>
  <c r="H17"/>
  <c r="H13"/>
  <c r="H25"/>
  <c r="H12"/>
  <c r="H15"/>
  <c r="H43"/>
  <c r="H16"/>
  <c r="H14"/>
  <c r="H34"/>
  <c r="H11"/>
  <c r="H38"/>
  <c r="H31"/>
  <c r="H33"/>
  <c r="H29"/>
  <c r="H28"/>
  <c r="H39"/>
  <c r="H22"/>
  <c r="H42"/>
  <c r="H27"/>
  <c r="H36"/>
  <c r="H37"/>
  <c r="H41"/>
  <c r="H40"/>
  <c r="H20"/>
  <c r="H19"/>
  <c r="H21"/>
  <c r="Z70" i="1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D3"/>
  <c r="K91" i="5" l="1"/>
  <c r="K79"/>
  <c r="K112"/>
  <c r="K107"/>
  <c r="K98"/>
  <c r="K97"/>
  <c r="K99"/>
  <c r="K101"/>
  <c r="K110"/>
  <c r="D39" i="14"/>
  <c r="K43" i="5"/>
  <c r="D41" i="14"/>
  <c r="K46" i="5"/>
  <c r="D28" i="14"/>
  <c r="K48" i="5"/>
  <c r="D26" i="14"/>
  <c r="K35" i="5"/>
  <c r="D33" i="14"/>
  <c r="K34" i="5"/>
  <c r="D15" i="14"/>
  <c r="K27" i="5"/>
  <c r="D38" i="14"/>
  <c r="K33" i="5"/>
  <c r="K87"/>
  <c r="K83"/>
  <c r="K93"/>
  <c r="K100"/>
  <c r="K92"/>
  <c r="K106"/>
  <c r="K111"/>
  <c r="K94"/>
  <c r="K104"/>
  <c r="K108"/>
  <c r="D20" i="14"/>
  <c r="K37" i="5"/>
  <c r="D36" i="14"/>
  <c r="K42" i="5"/>
  <c r="D22" i="14"/>
  <c r="K30" i="5"/>
  <c r="D11" i="14"/>
  <c r="K47" i="5"/>
  <c r="D18" i="14"/>
  <c r="K40" i="5"/>
  <c r="D34" i="14"/>
  <c r="K23" i="5"/>
  <c r="D31" i="14"/>
  <c r="K36" i="5"/>
  <c r="D21" i="14"/>
  <c r="K28" i="5"/>
  <c r="D42" i="14"/>
  <c r="K19" i="5"/>
  <c r="D25" i="14"/>
  <c r="K29" i="5"/>
  <c r="K105"/>
  <c r="K96"/>
  <c r="K113"/>
  <c r="D14" i="14"/>
  <c r="K44" i="5"/>
  <c r="D16" i="14"/>
  <c r="K41" i="5"/>
  <c r="D12" i="14"/>
  <c r="K32" i="5"/>
  <c r="D29" i="14"/>
  <c r="K49" i="5"/>
  <c r="D55" i="11"/>
  <c r="C55"/>
  <c r="D63"/>
  <c r="C63"/>
  <c r="D60"/>
  <c r="C60"/>
  <c r="D51"/>
  <c r="C51"/>
  <c r="D17"/>
  <c r="C17"/>
  <c r="B17"/>
  <c r="D61"/>
  <c r="C61"/>
  <c r="B61"/>
  <c r="D23"/>
  <c r="C23"/>
  <c r="B23"/>
  <c r="D56"/>
  <c r="C56"/>
  <c r="B56"/>
  <c r="D27"/>
  <c r="C27"/>
  <c r="B27"/>
  <c r="D31"/>
  <c r="C31"/>
  <c r="B31"/>
  <c r="D35"/>
  <c r="C35"/>
  <c r="B35"/>
  <c r="D39"/>
  <c r="C39"/>
  <c r="B39"/>
  <c r="D43"/>
  <c r="C43"/>
  <c r="B43"/>
  <c r="D47"/>
  <c r="C47"/>
  <c r="B47"/>
  <c r="D48" i="12"/>
  <c r="C48"/>
  <c r="D51"/>
  <c r="C51"/>
  <c r="D57"/>
  <c r="C57"/>
  <c r="D55"/>
  <c r="C55"/>
  <c r="D16"/>
  <c r="C16"/>
  <c r="B16"/>
  <c r="D66"/>
  <c r="C66"/>
  <c r="B66"/>
  <c r="D21"/>
  <c r="C21"/>
  <c r="B21"/>
  <c r="D64"/>
  <c r="C64"/>
  <c r="B64"/>
  <c r="D24"/>
  <c r="C24"/>
  <c r="B24"/>
  <c r="D28"/>
  <c r="C28"/>
  <c r="B28"/>
  <c r="D32"/>
  <c r="C32"/>
  <c r="B32"/>
  <c r="D36"/>
  <c r="C36"/>
  <c r="B36"/>
  <c r="D40"/>
  <c r="C40"/>
  <c r="B40"/>
  <c r="D44"/>
  <c r="C44"/>
  <c r="B44"/>
  <c r="D67" i="11"/>
  <c r="C67"/>
  <c r="D53"/>
  <c r="C53"/>
  <c r="D62"/>
  <c r="C62"/>
  <c r="C64"/>
  <c r="D64"/>
  <c r="D14"/>
  <c r="C14"/>
  <c r="C30" i="19" s="1"/>
  <c r="D18" i="11"/>
  <c r="C18"/>
  <c r="C34" i="19" s="1"/>
  <c r="B18" i="11"/>
  <c r="D58"/>
  <c r="C58"/>
  <c r="B58"/>
  <c r="D57"/>
  <c r="C57"/>
  <c r="B57"/>
  <c r="D26"/>
  <c r="C26"/>
  <c r="C46" i="19" s="1"/>
  <c r="B26" i="11"/>
  <c r="C28"/>
  <c r="C50" i="19" s="1"/>
  <c r="D28" i="11"/>
  <c r="B28"/>
  <c r="D32"/>
  <c r="C32"/>
  <c r="B32"/>
  <c r="C36"/>
  <c r="C58" i="19" s="1"/>
  <c r="D36" i="11"/>
  <c r="B36"/>
  <c r="D40"/>
  <c r="C40"/>
  <c r="B40"/>
  <c r="D44"/>
  <c r="C44"/>
  <c r="C66" i="19" s="1"/>
  <c r="B44" i="11"/>
  <c r="D48"/>
  <c r="C48"/>
  <c r="C70" i="19" s="1"/>
  <c r="B48" i="11"/>
  <c r="D49" i="12"/>
  <c r="C49"/>
  <c r="D52"/>
  <c r="C52"/>
  <c r="D54"/>
  <c r="C54"/>
  <c r="D58"/>
  <c r="C58"/>
  <c r="D56"/>
  <c r="C56"/>
  <c r="D17"/>
  <c r="C17"/>
  <c r="B17"/>
  <c r="D67"/>
  <c r="C67"/>
  <c r="B67"/>
  <c r="D61"/>
  <c r="C61"/>
  <c r="B61"/>
  <c r="D22"/>
  <c r="C22"/>
  <c r="B22"/>
  <c r="D25"/>
  <c r="C25"/>
  <c r="B25"/>
  <c r="D29"/>
  <c r="C29"/>
  <c r="B29"/>
  <c r="D33"/>
  <c r="C33"/>
  <c r="B33"/>
  <c r="D37"/>
  <c r="C37"/>
  <c r="B37"/>
  <c r="D41"/>
  <c r="C41"/>
  <c r="B41"/>
  <c r="D45"/>
  <c r="C45"/>
  <c r="B45"/>
  <c r="D45" i="14"/>
  <c r="D8" i="11"/>
  <c r="C8"/>
  <c r="D11"/>
  <c r="C11"/>
  <c r="D50"/>
  <c r="C50"/>
  <c r="D15"/>
  <c r="C15"/>
  <c r="B15"/>
  <c r="D19"/>
  <c r="C19"/>
  <c r="C35" i="19" s="1"/>
  <c r="B19" i="11"/>
  <c r="D21"/>
  <c r="C21"/>
  <c r="C39" i="19" s="1"/>
  <c r="B21" i="11"/>
  <c r="D24"/>
  <c r="C24"/>
  <c r="C43" i="19" s="1"/>
  <c r="B24" i="11"/>
  <c r="D59"/>
  <c r="C59"/>
  <c r="B59"/>
  <c r="D29"/>
  <c r="C29"/>
  <c r="C51" i="19" s="1"/>
  <c r="B29" i="11"/>
  <c r="D33"/>
  <c r="C33"/>
  <c r="B33"/>
  <c r="D37"/>
  <c r="C37"/>
  <c r="C59" i="19" s="1"/>
  <c r="B37" i="11"/>
  <c r="D41"/>
  <c r="C41"/>
  <c r="C63" i="19" s="1"/>
  <c r="B41" i="11"/>
  <c r="D45"/>
  <c r="C45"/>
  <c r="C67" i="19" s="1"/>
  <c r="B45" i="11"/>
  <c r="D8" i="12"/>
  <c r="C8"/>
  <c r="D11"/>
  <c r="C11"/>
  <c r="D59"/>
  <c r="C59"/>
  <c r="D14"/>
  <c r="C14"/>
  <c r="B14"/>
  <c r="D18"/>
  <c r="C18"/>
  <c r="B18"/>
  <c r="D60"/>
  <c r="C60"/>
  <c r="B60"/>
  <c r="D62"/>
  <c r="C62"/>
  <c r="B62"/>
  <c r="D65"/>
  <c r="C65"/>
  <c r="B65"/>
  <c r="D26"/>
  <c r="C26"/>
  <c r="B26"/>
  <c r="D30"/>
  <c r="C30"/>
  <c r="B30"/>
  <c r="D34"/>
  <c r="C34"/>
  <c r="B34"/>
  <c r="D38"/>
  <c r="C38"/>
  <c r="B38"/>
  <c r="D42"/>
  <c r="C42"/>
  <c r="B42"/>
  <c r="D52" i="11"/>
  <c r="C52"/>
  <c r="D65"/>
  <c r="C65"/>
  <c r="D12"/>
  <c r="C12"/>
  <c r="C24" i="19" s="1"/>
  <c r="D13" i="11"/>
  <c r="C13"/>
  <c r="D16"/>
  <c r="C16"/>
  <c r="B16"/>
  <c r="D20"/>
  <c r="C20"/>
  <c r="B20"/>
  <c r="D22"/>
  <c r="C22"/>
  <c r="C40" i="19" s="1"/>
  <c r="B22" i="11"/>
  <c r="D25"/>
  <c r="C25"/>
  <c r="C44" i="19" s="1"/>
  <c r="B25" i="11"/>
  <c r="D49"/>
  <c r="C49"/>
  <c r="B49"/>
  <c r="D30"/>
  <c r="C30"/>
  <c r="B30"/>
  <c r="D34"/>
  <c r="C34"/>
  <c r="B34"/>
  <c r="D38"/>
  <c r="C38"/>
  <c r="C60" i="19" s="1"/>
  <c r="B38" i="11"/>
  <c r="D42"/>
  <c r="C42"/>
  <c r="C64" i="19" s="1"/>
  <c r="B42" i="11"/>
  <c r="D46"/>
  <c r="C46"/>
  <c r="C68" i="19" s="1"/>
  <c r="B46" i="11"/>
  <c r="D47" i="12"/>
  <c r="C47"/>
  <c r="D50"/>
  <c r="C50"/>
  <c r="C12"/>
  <c r="D12"/>
  <c r="D13"/>
  <c r="C13"/>
  <c r="D15"/>
  <c r="C15"/>
  <c r="B15"/>
  <c r="D19"/>
  <c r="C19"/>
  <c r="B19"/>
  <c r="C20"/>
  <c r="D20"/>
  <c r="B20"/>
  <c r="D63"/>
  <c r="C63"/>
  <c r="B63"/>
  <c r="D23"/>
  <c r="C23"/>
  <c r="B23"/>
  <c r="C27"/>
  <c r="D27"/>
  <c r="B27"/>
  <c r="D31"/>
  <c r="C31"/>
  <c r="B31"/>
  <c r="D35"/>
  <c r="C35"/>
  <c r="B35"/>
  <c r="D39"/>
  <c r="C39"/>
  <c r="B39"/>
  <c r="C43"/>
  <c r="D43"/>
  <c r="B43"/>
  <c r="D44" i="14"/>
  <c r="C46" i="12"/>
  <c r="D46"/>
  <c r="D54" i="11"/>
  <c r="C54"/>
  <c r="C11" i="19" s="1"/>
  <c r="C66" i="11"/>
  <c r="D66"/>
  <c r="C53" i="12"/>
  <c r="D53"/>
  <c r="C10"/>
  <c r="D10"/>
  <c r="C10" i="11"/>
  <c r="C20" i="19" s="1"/>
  <c r="D10" i="11"/>
  <c r="D9" i="12"/>
  <c r="C9"/>
  <c r="D9" i="11"/>
  <c r="C9"/>
  <c r="K15" i="5"/>
  <c r="B64" i="11"/>
  <c r="B49" i="12"/>
  <c r="J49" s="1"/>
  <c r="B54"/>
  <c r="J54" s="1"/>
  <c r="B56"/>
  <c r="J56" s="1"/>
  <c r="B54" i="11"/>
  <c r="B50"/>
  <c r="B8" i="12"/>
  <c r="J8" s="1"/>
  <c r="B11"/>
  <c r="J11" s="1"/>
  <c r="B52" i="11"/>
  <c r="B10"/>
  <c r="B13"/>
  <c r="B50" i="12"/>
  <c r="J50" s="1"/>
  <c r="B12"/>
  <c r="J12" s="1"/>
  <c r="B55" i="11"/>
  <c r="B51" i="12"/>
  <c r="J51" s="1"/>
  <c r="B62" i="11"/>
  <c r="B58" i="12"/>
  <c r="J58" s="1"/>
  <c r="B8" i="11"/>
  <c r="B11"/>
  <c r="B46" i="12"/>
  <c r="J46" s="1"/>
  <c r="B59"/>
  <c r="J59" s="1"/>
  <c r="B53" i="11"/>
  <c r="B51"/>
  <c r="B67"/>
  <c r="F67" s="1"/>
  <c r="B52" i="12"/>
  <c r="J52" s="1"/>
  <c r="B65" i="11"/>
  <c r="B47" i="12"/>
  <c r="J47" s="1"/>
  <c r="B13"/>
  <c r="J13" s="1"/>
  <c r="B66" i="11"/>
  <c r="B57" i="12"/>
  <c r="J57" s="1"/>
  <c r="B14" i="11"/>
  <c r="B12"/>
  <c r="B10" i="12"/>
  <c r="J10" s="1"/>
  <c r="B63" i="11"/>
  <c r="B60"/>
  <c r="B48" i="12"/>
  <c r="J48" s="1"/>
  <c r="B53"/>
  <c r="J53" s="1"/>
  <c r="B55"/>
  <c r="J55" s="1"/>
  <c r="B9"/>
  <c r="J9" s="1"/>
  <c r="B9" i="11"/>
  <c r="K90" i="5"/>
  <c r="K26"/>
  <c r="J119" i="3"/>
  <c r="J103"/>
  <c r="G23" i="6"/>
  <c r="G19"/>
  <c r="G80"/>
  <c r="G15"/>
  <c r="G11"/>
  <c r="G82"/>
  <c r="G74"/>
  <c r="G22"/>
  <c r="G86"/>
  <c r="G20"/>
  <c r="G84"/>
  <c r="G24"/>
  <c r="G76"/>
  <c r="G78"/>
  <c r="G17"/>
  <c r="G77"/>
  <c r="G27"/>
  <c r="G89"/>
  <c r="G16"/>
  <c r="G85"/>
  <c r="G13"/>
  <c r="G26"/>
  <c r="G88"/>
  <c r="G81"/>
  <c r="K76" i="5"/>
  <c r="K80"/>
  <c r="K84"/>
  <c r="K12"/>
  <c r="K20"/>
  <c r="K74"/>
  <c r="K16"/>
  <c r="K89"/>
  <c r="K85"/>
  <c r="K13"/>
  <c r="K81"/>
  <c r="K10"/>
  <c r="K21"/>
  <c r="K14"/>
  <c r="K78"/>
  <c r="K11"/>
  <c r="K86"/>
  <c r="K25"/>
  <c r="K24"/>
  <c r="K82"/>
  <c r="K77"/>
  <c r="K22"/>
  <c r="K17"/>
  <c r="K88"/>
  <c r="K18"/>
  <c r="K75"/>
  <c r="J65" i="3"/>
  <c r="J97"/>
  <c r="J121"/>
  <c r="J115"/>
  <c r="J123"/>
  <c r="J131"/>
  <c r="J77"/>
  <c r="J85"/>
  <c r="J109"/>
  <c r="J133"/>
  <c r="J105"/>
  <c r="J113"/>
  <c r="J80"/>
  <c r="J89"/>
  <c r="J98"/>
  <c r="J107"/>
  <c r="J116"/>
  <c r="J125"/>
  <c r="J81"/>
  <c r="J90"/>
  <c r="J99"/>
  <c r="J108"/>
  <c r="J117"/>
  <c r="J127"/>
  <c r="J82"/>
  <c r="J91"/>
  <c r="J100"/>
  <c r="J128"/>
  <c r="J83"/>
  <c r="J101"/>
  <c r="J111"/>
  <c r="J75"/>
  <c r="J84"/>
  <c r="J112"/>
  <c r="J130"/>
  <c r="J76"/>
  <c r="J95"/>
  <c r="J104"/>
  <c r="J122"/>
  <c r="J129"/>
  <c r="J87"/>
  <c r="J96"/>
  <c r="J114"/>
  <c r="J132"/>
  <c r="J74"/>
  <c r="J92"/>
  <c r="J120"/>
  <c r="J93"/>
  <c r="J79"/>
  <c r="J88"/>
  <c r="J106"/>
  <c r="J124"/>
  <c r="J78"/>
  <c r="J86"/>
  <c r="J94"/>
  <c r="J102"/>
  <c r="J110"/>
  <c r="J118"/>
  <c r="J126"/>
  <c r="J21"/>
  <c r="J42"/>
  <c r="J50"/>
  <c r="J48"/>
  <c r="J20"/>
  <c r="J26"/>
  <c r="J23"/>
  <c r="J68"/>
  <c r="J58"/>
  <c r="J34"/>
  <c r="J13"/>
  <c r="J66"/>
  <c r="J19"/>
  <c r="J17"/>
  <c r="J59"/>
  <c r="J39"/>
  <c r="J52"/>
  <c r="J40"/>
  <c r="J16"/>
  <c r="J49"/>
  <c r="D46" i="13" s="1"/>
  <c r="J61" i="3"/>
  <c r="D62" i="13" s="1"/>
  <c r="J29" i="3"/>
  <c r="J35"/>
  <c r="J62"/>
  <c r="D63" i="13" s="1"/>
  <c r="J37" i="3"/>
  <c r="J15"/>
  <c r="J45"/>
  <c r="J55"/>
  <c r="D56" i="13" s="1"/>
  <c r="J63" i="3"/>
  <c r="J11"/>
  <c r="D27" i="13" s="1"/>
  <c r="J47" i="3"/>
  <c r="J22"/>
  <c r="J51"/>
  <c r="D52" i="13" s="1"/>
  <c r="J67" i="3"/>
  <c r="D68" i="13" s="1"/>
  <c r="J14" i="3"/>
  <c r="J60"/>
  <c r="J28"/>
  <c r="D22" i="13" s="1"/>
  <c r="J18" i="3"/>
  <c r="J53"/>
  <c r="J69"/>
  <c r="D70" i="13" s="1"/>
  <c r="J41" i="3"/>
  <c r="J43"/>
  <c r="J44"/>
  <c r="J54"/>
  <c r="D55" i="13" s="1"/>
  <c r="J33" i="3"/>
  <c r="J10"/>
  <c r="J36"/>
  <c r="J31"/>
  <c r="J12"/>
  <c r="J46"/>
  <c r="D41" i="13" s="1"/>
  <c r="J30" i="3"/>
  <c r="J56"/>
  <c r="D57" i="13" s="1"/>
  <c r="J64" i="3"/>
  <c r="D65" i="13" s="1"/>
  <c r="J27" i="3"/>
  <c r="D18" i="13" s="1"/>
  <c r="J38" i="3"/>
  <c r="J25"/>
  <c r="J24"/>
  <c r="J32"/>
  <c r="J57"/>
  <c r="D58" i="13" s="1"/>
  <c r="C31" i="19" l="1"/>
  <c r="C19"/>
  <c r="C36"/>
  <c r="C42"/>
  <c r="C27"/>
  <c r="C18"/>
  <c r="C57"/>
  <c r="C29"/>
  <c r="C17"/>
  <c r="C21"/>
  <c r="C48"/>
  <c r="C32"/>
  <c r="C12"/>
  <c r="C55"/>
  <c r="C15"/>
  <c r="C54"/>
  <c r="C38"/>
  <c r="C26"/>
  <c r="C61"/>
  <c r="C45"/>
  <c r="C41"/>
  <c r="C52"/>
  <c r="C22"/>
  <c r="C14"/>
  <c r="C65"/>
  <c r="C49"/>
  <c r="C33"/>
  <c r="C25"/>
  <c r="C13"/>
  <c r="C56"/>
  <c r="C28"/>
  <c r="C16"/>
  <c r="C47"/>
  <c r="C23"/>
  <c r="C62"/>
  <c r="C69"/>
  <c r="C53"/>
  <c r="C37"/>
  <c r="D39" i="13"/>
  <c r="D25"/>
  <c r="D61"/>
  <c r="D67"/>
  <c r="D69"/>
  <c r="D44"/>
  <c r="D54"/>
  <c r="D60"/>
  <c r="D51"/>
  <c r="D66"/>
  <c r="D64"/>
  <c r="D53"/>
  <c r="D59"/>
  <c r="D40"/>
  <c r="D30"/>
  <c r="D26"/>
  <c r="D31"/>
  <c r="D23"/>
  <c r="K105" i="3"/>
  <c r="K96"/>
  <c r="K108"/>
  <c r="K110"/>
  <c r="K99"/>
  <c r="K80"/>
  <c r="K100"/>
  <c r="K113"/>
  <c r="D50" i="13"/>
  <c r="K32" i="3"/>
  <c r="D47" i="13"/>
  <c r="K35" i="3"/>
  <c r="D37" i="13"/>
  <c r="K26" i="3"/>
  <c r="D45" i="13"/>
  <c r="K23" i="3"/>
  <c r="D36" i="13"/>
  <c r="K17" i="3"/>
  <c r="D33" i="13"/>
  <c r="K12" i="3"/>
  <c r="K98"/>
  <c r="D49" i="13"/>
  <c r="K30" i="3"/>
  <c r="K112"/>
  <c r="K101"/>
  <c r="K91"/>
  <c r="K87"/>
  <c r="K95"/>
  <c r="K83"/>
  <c r="K76"/>
  <c r="K90"/>
  <c r="D35" i="13"/>
  <c r="K13" i="3"/>
  <c r="D38" i="13"/>
  <c r="K18" i="3"/>
  <c r="D43" i="13"/>
  <c r="K47" i="3"/>
  <c r="D42" i="13"/>
  <c r="K24" i="3"/>
  <c r="D28" i="13"/>
  <c r="K34" i="3"/>
  <c r="D32" i="13"/>
  <c r="K15" i="3"/>
  <c r="D24" i="13"/>
  <c r="K33" i="3"/>
  <c r="K22"/>
  <c r="K111"/>
  <c r="K92"/>
  <c r="K97"/>
  <c r="K79"/>
  <c r="K84"/>
  <c r="D34" i="13"/>
  <c r="K25" i="3"/>
  <c r="D48" i="13"/>
  <c r="K10" i="3"/>
  <c r="D29" i="13"/>
  <c r="K14" i="3"/>
  <c r="B25" i="19"/>
  <c r="I60" i="11"/>
  <c r="E60"/>
  <c r="H60"/>
  <c r="G60"/>
  <c r="F60"/>
  <c r="B30" i="19"/>
  <c r="I14" i="11"/>
  <c r="E14"/>
  <c r="F14"/>
  <c r="H14"/>
  <c r="G14"/>
  <c r="B29" i="19"/>
  <c r="I51" i="11"/>
  <c r="E51"/>
  <c r="H51"/>
  <c r="G51"/>
  <c r="F51"/>
  <c r="B23" i="19"/>
  <c r="I11" i="11"/>
  <c r="E11"/>
  <c r="H11"/>
  <c r="F11"/>
  <c r="G11"/>
  <c r="B28" i="19"/>
  <c r="I13" i="11"/>
  <c r="E13"/>
  <c r="H13"/>
  <c r="G13"/>
  <c r="F13"/>
  <c r="J35" i="12"/>
  <c r="E35"/>
  <c r="H35"/>
  <c r="F35"/>
  <c r="I35"/>
  <c r="G35"/>
  <c r="K35"/>
  <c r="J63"/>
  <c r="E63"/>
  <c r="I63"/>
  <c r="H63"/>
  <c r="F63"/>
  <c r="G63"/>
  <c r="J46" i="11"/>
  <c r="B68" i="19"/>
  <c r="I46" i="11"/>
  <c r="E46"/>
  <c r="H46"/>
  <c r="F46"/>
  <c r="G46"/>
  <c r="M46"/>
  <c r="B52" i="19"/>
  <c r="I30" i="11"/>
  <c r="E30"/>
  <c r="H30"/>
  <c r="F30"/>
  <c r="G30"/>
  <c r="J30"/>
  <c r="M30"/>
  <c r="J20"/>
  <c r="B36" i="19"/>
  <c r="I20" i="11"/>
  <c r="E20"/>
  <c r="H20"/>
  <c r="G20"/>
  <c r="F20"/>
  <c r="M20"/>
  <c r="J34" i="12"/>
  <c r="H34"/>
  <c r="I34"/>
  <c r="G34"/>
  <c r="F34"/>
  <c r="E34"/>
  <c r="K34"/>
  <c r="J62"/>
  <c r="H62"/>
  <c r="I62"/>
  <c r="F62"/>
  <c r="G62"/>
  <c r="E62"/>
  <c r="B59" i="19"/>
  <c r="I37" i="11"/>
  <c r="E37"/>
  <c r="F37"/>
  <c r="H37"/>
  <c r="G37"/>
  <c r="M37"/>
  <c r="J37"/>
  <c r="B43" i="19"/>
  <c r="I24" i="11"/>
  <c r="E24"/>
  <c r="F24"/>
  <c r="H24"/>
  <c r="G24"/>
  <c r="M24"/>
  <c r="J24"/>
  <c r="J45" i="12"/>
  <c r="E45"/>
  <c r="H45"/>
  <c r="I45"/>
  <c r="F45"/>
  <c r="G45"/>
  <c r="K45"/>
  <c r="J29"/>
  <c r="I29"/>
  <c r="H29"/>
  <c r="G29"/>
  <c r="E29"/>
  <c r="K29"/>
  <c r="F29"/>
  <c r="J67"/>
  <c r="H67"/>
  <c r="I67"/>
  <c r="F67"/>
  <c r="G67"/>
  <c r="E67"/>
  <c r="M48" i="11"/>
  <c r="B70" i="19"/>
  <c r="I48" i="11"/>
  <c r="E48"/>
  <c r="H48"/>
  <c r="G48"/>
  <c r="F48"/>
  <c r="J48"/>
  <c r="M32"/>
  <c r="B54" i="19"/>
  <c r="I32" i="11"/>
  <c r="E32"/>
  <c r="H32"/>
  <c r="G32"/>
  <c r="F32"/>
  <c r="J32"/>
  <c r="B38" i="19"/>
  <c r="I58" i="11"/>
  <c r="E58"/>
  <c r="F58"/>
  <c r="H58"/>
  <c r="G58"/>
  <c r="J44" i="12"/>
  <c r="G44"/>
  <c r="K44"/>
  <c r="E44"/>
  <c r="H44"/>
  <c r="I44"/>
  <c r="F44"/>
  <c r="J28"/>
  <c r="H28"/>
  <c r="I28"/>
  <c r="F28"/>
  <c r="K28"/>
  <c r="G28"/>
  <c r="E28"/>
  <c r="J66"/>
  <c r="G66"/>
  <c r="E66"/>
  <c r="H66"/>
  <c r="I66"/>
  <c r="F66"/>
  <c r="B61" i="19"/>
  <c r="I39" i="11"/>
  <c r="E39"/>
  <c r="H39"/>
  <c r="G39"/>
  <c r="F39"/>
  <c r="J39"/>
  <c r="M39"/>
  <c r="B45" i="19"/>
  <c r="I56" i="11"/>
  <c r="E56"/>
  <c r="H56"/>
  <c r="F56"/>
  <c r="G56"/>
  <c r="B17" i="19"/>
  <c r="I63" i="11"/>
  <c r="B16" i="19"/>
  <c r="I65" i="11"/>
  <c r="B18" i="19"/>
  <c r="I53" i="11"/>
  <c r="B15" i="19"/>
  <c r="I8" i="11"/>
  <c r="G8"/>
  <c r="H8"/>
  <c r="B13" i="19"/>
  <c r="I55" i="11"/>
  <c r="B20" i="19"/>
  <c r="I10" i="11"/>
  <c r="B27" i="19"/>
  <c r="I50" i="11"/>
  <c r="E50"/>
  <c r="H50"/>
  <c r="F50"/>
  <c r="G50"/>
  <c r="J39" i="12"/>
  <c r="G39"/>
  <c r="H39"/>
  <c r="E39"/>
  <c r="F39"/>
  <c r="I39"/>
  <c r="K39"/>
  <c r="J23"/>
  <c r="I23"/>
  <c r="G23"/>
  <c r="F23"/>
  <c r="K23"/>
  <c r="H23"/>
  <c r="E23"/>
  <c r="J15"/>
  <c r="F15"/>
  <c r="H15"/>
  <c r="G15"/>
  <c r="E15"/>
  <c r="K15"/>
  <c r="I15"/>
  <c r="B56" i="19"/>
  <c r="I34" i="11"/>
  <c r="E34"/>
  <c r="H34"/>
  <c r="F34"/>
  <c r="G34"/>
  <c r="M34"/>
  <c r="J34"/>
  <c r="B40" i="19"/>
  <c r="I22" i="11"/>
  <c r="E22"/>
  <c r="H22"/>
  <c r="G22"/>
  <c r="F22"/>
  <c r="M22"/>
  <c r="J22"/>
  <c r="J38" i="12"/>
  <c r="H38"/>
  <c r="G38"/>
  <c r="E38"/>
  <c r="F38"/>
  <c r="K38"/>
  <c r="I38"/>
  <c r="J65"/>
  <c r="I65"/>
  <c r="G65"/>
  <c r="F65"/>
  <c r="H65"/>
  <c r="E65"/>
  <c r="J14"/>
  <c r="H14"/>
  <c r="E14"/>
  <c r="K14"/>
  <c r="F14"/>
  <c r="I14"/>
  <c r="G14"/>
  <c r="B63" i="19"/>
  <c r="I41" i="11"/>
  <c r="E41"/>
  <c r="F41"/>
  <c r="H41"/>
  <c r="G41"/>
  <c r="M41"/>
  <c r="J41"/>
  <c r="B47" i="19"/>
  <c r="I59" i="11"/>
  <c r="E59"/>
  <c r="F59"/>
  <c r="H59"/>
  <c r="G59"/>
  <c r="B31" i="19"/>
  <c r="I15" i="11"/>
  <c r="E15"/>
  <c r="H15"/>
  <c r="F15"/>
  <c r="G15"/>
  <c r="M15"/>
  <c r="J15"/>
  <c r="J33" i="12"/>
  <c r="H33"/>
  <c r="I33"/>
  <c r="K33"/>
  <c r="F33"/>
  <c r="G33"/>
  <c r="E33"/>
  <c r="J61"/>
  <c r="I61"/>
  <c r="G61"/>
  <c r="H61"/>
  <c r="E61"/>
  <c r="F61"/>
  <c r="B58" i="19"/>
  <c r="I36" i="11"/>
  <c r="E36"/>
  <c r="H36"/>
  <c r="F36"/>
  <c r="G36"/>
  <c r="M36"/>
  <c r="J36"/>
  <c r="B42" i="19"/>
  <c r="I57" i="11"/>
  <c r="E57"/>
  <c r="H57"/>
  <c r="F57"/>
  <c r="G57"/>
  <c r="J32" i="12"/>
  <c r="H32"/>
  <c r="I32"/>
  <c r="F32"/>
  <c r="G32"/>
  <c r="K32"/>
  <c r="E32"/>
  <c r="J21"/>
  <c r="E21"/>
  <c r="I21"/>
  <c r="H21"/>
  <c r="G21"/>
  <c r="F21"/>
  <c r="B65" i="19"/>
  <c r="I43" i="11"/>
  <c r="E43"/>
  <c r="H43"/>
  <c r="F43"/>
  <c r="G43"/>
  <c r="M43"/>
  <c r="J43"/>
  <c r="B49" i="19"/>
  <c r="I27" i="11"/>
  <c r="E27"/>
  <c r="H27"/>
  <c r="F27"/>
  <c r="G27"/>
  <c r="J27"/>
  <c r="M27"/>
  <c r="B33" i="19"/>
  <c r="I17" i="11"/>
  <c r="E17"/>
  <c r="H17"/>
  <c r="G17"/>
  <c r="F17"/>
  <c r="M17"/>
  <c r="J17"/>
  <c r="D33" i="19" s="1"/>
  <c r="B21"/>
  <c r="I66" i="11"/>
  <c r="B12" i="19"/>
  <c r="I52" i="11"/>
  <c r="B11" i="19"/>
  <c r="I54" i="11"/>
  <c r="B26" i="19"/>
  <c r="I64" i="11"/>
  <c r="E64"/>
  <c r="F64"/>
  <c r="H64"/>
  <c r="G64"/>
  <c r="J43" i="12"/>
  <c r="I43"/>
  <c r="F43"/>
  <c r="K43"/>
  <c r="G43"/>
  <c r="E43"/>
  <c r="H43"/>
  <c r="J27"/>
  <c r="F27"/>
  <c r="K27"/>
  <c r="G27"/>
  <c r="I27"/>
  <c r="E27"/>
  <c r="H27"/>
  <c r="J19"/>
  <c r="I19"/>
  <c r="F19"/>
  <c r="K19"/>
  <c r="G19"/>
  <c r="E19"/>
  <c r="H19"/>
  <c r="B60" i="19"/>
  <c r="I38" i="11"/>
  <c r="E38"/>
  <c r="H38"/>
  <c r="G38"/>
  <c r="F38"/>
  <c r="J38"/>
  <c r="M38"/>
  <c r="B44" i="19"/>
  <c r="I25" i="11"/>
  <c r="E25"/>
  <c r="H25"/>
  <c r="G25"/>
  <c r="F25"/>
  <c r="M25"/>
  <c r="J25"/>
  <c r="D44" i="19" s="1"/>
  <c r="J42" i="12"/>
  <c r="F42"/>
  <c r="G42"/>
  <c r="E42"/>
  <c r="I42"/>
  <c r="H42"/>
  <c r="K42"/>
  <c r="J26"/>
  <c r="F26"/>
  <c r="E26"/>
  <c r="G26"/>
  <c r="K26"/>
  <c r="I26"/>
  <c r="H26"/>
  <c r="J18"/>
  <c r="G18"/>
  <c r="I18"/>
  <c r="E18"/>
  <c r="K18"/>
  <c r="F18"/>
  <c r="H18"/>
  <c r="B67" i="19"/>
  <c r="I45" i="11"/>
  <c r="E45"/>
  <c r="H45"/>
  <c r="G45"/>
  <c r="F45"/>
  <c r="M45"/>
  <c r="J45"/>
  <c r="B51" i="19"/>
  <c r="I29" i="11"/>
  <c r="E29"/>
  <c r="F29"/>
  <c r="H29"/>
  <c r="G29"/>
  <c r="J29"/>
  <c r="D51" i="19" s="1"/>
  <c r="M29" i="11"/>
  <c r="B35" i="19"/>
  <c r="I19" i="11"/>
  <c r="E19"/>
  <c r="H19"/>
  <c r="F19"/>
  <c r="G19"/>
  <c r="M19"/>
  <c r="J19"/>
  <c r="J37" i="12"/>
  <c r="E37"/>
  <c r="H37"/>
  <c r="I37"/>
  <c r="F37"/>
  <c r="K37"/>
  <c r="G37"/>
  <c r="J22"/>
  <c r="I22"/>
  <c r="F22"/>
  <c r="G22"/>
  <c r="E22"/>
  <c r="H22"/>
  <c r="M40" i="11"/>
  <c r="B62" i="19"/>
  <c r="I40" i="11"/>
  <c r="E40"/>
  <c r="H40"/>
  <c r="F40"/>
  <c r="G40"/>
  <c r="J40"/>
  <c r="M26"/>
  <c r="B46" i="19"/>
  <c r="I26" i="11"/>
  <c r="E26"/>
  <c r="H26"/>
  <c r="G26"/>
  <c r="F26"/>
  <c r="J26"/>
  <c r="D46" i="19" s="1"/>
  <c r="J36" i="12"/>
  <c r="E36"/>
  <c r="H36"/>
  <c r="I36"/>
  <c r="F36"/>
  <c r="K36"/>
  <c r="G36"/>
  <c r="J64"/>
  <c r="I64"/>
  <c r="H64"/>
  <c r="G64"/>
  <c r="E64"/>
  <c r="F64"/>
  <c r="B69" i="19"/>
  <c r="I47" i="11"/>
  <c r="E47"/>
  <c r="F47"/>
  <c r="H47"/>
  <c r="G47"/>
  <c r="M47"/>
  <c r="J47"/>
  <c r="B53" i="19"/>
  <c r="I31" i="11"/>
  <c r="E31"/>
  <c r="H31"/>
  <c r="G31"/>
  <c r="F31"/>
  <c r="M31"/>
  <c r="J31"/>
  <c r="B37" i="19"/>
  <c r="I61" i="11"/>
  <c r="E61"/>
  <c r="H61"/>
  <c r="G61"/>
  <c r="F61"/>
  <c r="B19" i="19"/>
  <c r="I9" i="11"/>
  <c r="B24" i="19"/>
  <c r="I12" i="11"/>
  <c r="E12"/>
  <c r="H12"/>
  <c r="G12"/>
  <c r="F12"/>
  <c r="B14" i="19"/>
  <c r="I67" i="11"/>
  <c r="G67"/>
  <c r="H67"/>
  <c r="B22" i="19"/>
  <c r="I62" i="11"/>
  <c r="E62"/>
  <c r="F62"/>
  <c r="H62"/>
  <c r="G62"/>
  <c r="J31" i="12"/>
  <c r="H31"/>
  <c r="K31"/>
  <c r="E31"/>
  <c r="I31"/>
  <c r="F31"/>
  <c r="G31"/>
  <c r="J20"/>
  <c r="I20"/>
  <c r="F20"/>
  <c r="H20"/>
  <c r="G20"/>
  <c r="E20"/>
  <c r="B64" i="19"/>
  <c r="I42" i="11"/>
  <c r="E42"/>
  <c r="H42"/>
  <c r="G42"/>
  <c r="F42"/>
  <c r="M42"/>
  <c r="J42"/>
  <c r="B48" i="19"/>
  <c r="I49" i="11"/>
  <c r="E49"/>
  <c r="H49"/>
  <c r="G49"/>
  <c r="F49"/>
  <c r="B32" i="19"/>
  <c r="I16" i="11"/>
  <c r="E16"/>
  <c r="H16"/>
  <c r="G16"/>
  <c r="F16"/>
  <c r="M16"/>
  <c r="J16"/>
  <c r="J30" i="12"/>
  <c r="H30"/>
  <c r="F30"/>
  <c r="E30"/>
  <c r="K30"/>
  <c r="I30"/>
  <c r="G30"/>
  <c r="J60"/>
  <c r="H60"/>
  <c r="E60"/>
  <c r="I60"/>
  <c r="G60"/>
  <c r="F60"/>
  <c r="B55" i="19"/>
  <c r="I33" i="11"/>
  <c r="E33"/>
  <c r="F33"/>
  <c r="H33"/>
  <c r="G33"/>
  <c r="M33"/>
  <c r="J33"/>
  <c r="B39" i="19"/>
  <c r="I21" i="11"/>
  <c r="E21"/>
  <c r="H21"/>
  <c r="F21"/>
  <c r="G21"/>
  <c r="M21"/>
  <c r="J21"/>
  <c r="F8"/>
  <c r="J41" i="12"/>
  <c r="G41"/>
  <c r="H41"/>
  <c r="E41"/>
  <c r="K41"/>
  <c r="F41"/>
  <c r="I41"/>
  <c r="J25"/>
  <c r="F25"/>
  <c r="E25"/>
  <c r="I25"/>
  <c r="H25"/>
  <c r="G25"/>
  <c r="K25"/>
  <c r="J17"/>
  <c r="E17"/>
  <c r="H17"/>
  <c r="I17"/>
  <c r="K17"/>
  <c r="F17"/>
  <c r="G17"/>
  <c r="B66" i="19"/>
  <c r="I44" i="11"/>
  <c r="E44"/>
  <c r="F44"/>
  <c r="H44"/>
  <c r="G44"/>
  <c r="M44"/>
  <c r="J44"/>
  <c r="B50" i="19"/>
  <c r="I28" i="11"/>
  <c r="E28"/>
  <c r="H28"/>
  <c r="G28"/>
  <c r="F28"/>
  <c r="M28"/>
  <c r="J28"/>
  <c r="D50" i="19" s="1"/>
  <c r="B34"/>
  <c r="I18" i="11"/>
  <c r="E18"/>
  <c r="F18"/>
  <c r="H18"/>
  <c r="G18"/>
  <c r="M18"/>
  <c r="J18"/>
  <c r="D34" i="19" s="1"/>
  <c r="J40" i="12"/>
  <c r="I40"/>
  <c r="G40"/>
  <c r="K40"/>
  <c r="H40"/>
  <c r="E40"/>
  <c r="F40"/>
  <c r="J24"/>
  <c r="F24"/>
  <c r="G24"/>
  <c r="E24"/>
  <c r="K24"/>
  <c r="H24"/>
  <c r="I24"/>
  <c r="J16"/>
  <c r="F16"/>
  <c r="G16"/>
  <c r="K16"/>
  <c r="I16"/>
  <c r="H16"/>
  <c r="E16"/>
  <c r="M35" i="11"/>
  <c r="B57" i="19"/>
  <c r="I35" i="11"/>
  <c r="E35"/>
  <c r="H35"/>
  <c r="G35"/>
  <c r="F35"/>
  <c r="J35"/>
  <c r="B41" i="19"/>
  <c r="I23" i="11"/>
  <c r="E23"/>
  <c r="H23"/>
  <c r="G23"/>
  <c r="F23"/>
  <c r="M23"/>
  <c r="J23"/>
  <c r="D41" i="19" s="1"/>
  <c r="D19" i="13"/>
  <c r="D17"/>
  <c r="D20"/>
  <c r="E9" i="12"/>
  <c r="H9"/>
  <c r="F9"/>
  <c r="I9"/>
  <c r="G9"/>
  <c r="I8"/>
  <c r="G8"/>
  <c r="H8"/>
  <c r="E8"/>
  <c r="F8"/>
  <c r="I55"/>
  <c r="G55"/>
  <c r="E55"/>
  <c r="H55"/>
  <c r="F55"/>
  <c r="G12"/>
  <c r="I12"/>
  <c r="H12"/>
  <c r="E12"/>
  <c r="F12"/>
  <c r="H51"/>
  <c r="F51"/>
  <c r="I51"/>
  <c r="G51"/>
  <c r="E51"/>
  <c r="H57"/>
  <c r="F57"/>
  <c r="G57"/>
  <c r="I57"/>
  <c r="E57"/>
  <c r="I53"/>
  <c r="G53"/>
  <c r="E53"/>
  <c r="H53"/>
  <c r="F53"/>
  <c r="G59"/>
  <c r="I59"/>
  <c r="E59"/>
  <c r="H59"/>
  <c r="F59"/>
  <c r="I48"/>
  <c r="G48"/>
  <c r="E48"/>
  <c r="F48"/>
  <c r="H48"/>
  <c r="I13"/>
  <c r="E13"/>
  <c r="H13"/>
  <c r="F13"/>
  <c r="G13"/>
  <c r="H46"/>
  <c r="F46"/>
  <c r="I46"/>
  <c r="G46"/>
  <c r="E46"/>
  <c r="I50"/>
  <c r="G50"/>
  <c r="H50"/>
  <c r="E50"/>
  <c r="F50"/>
  <c r="I56"/>
  <c r="G56"/>
  <c r="E56"/>
  <c r="H56"/>
  <c r="F56"/>
  <c r="I47"/>
  <c r="F47"/>
  <c r="G47"/>
  <c r="E47"/>
  <c r="H47"/>
  <c r="I54"/>
  <c r="G54"/>
  <c r="E54"/>
  <c r="F54"/>
  <c r="H54"/>
  <c r="I49"/>
  <c r="G49"/>
  <c r="E49"/>
  <c r="H49"/>
  <c r="F49"/>
  <c r="K12"/>
  <c r="I10"/>
  <c r="H10"/>
  <c r="F10"/>
  <c r="G10"/>
  <c r="E10"/>
  <c r="H52"/>
  <c r="F52"/>
  <c r="E52"/>
  <c r="I52"/>
  <c r="G52"/>
  <c r="H58"/>
  <c r="F58"/>
  <c r="G58"/>
  <c r="I58"/>
  <c r="E58"/>
  <c r="F11"/>
  <c r="G11"/>
  <c r="I11"/>
  <c r="E11"/>
  <c r="H11"/>
  <c r="H53" i="11"/>
  <c r="G53"/>
  <c r="F53"/>
  <c r="E53"/>
  <c r="G63"/>
  <c r="H63"/>
  <c r="F63"/>
  <c r="E63"/>
  <c r="H65"/>
  <c r="G65"/>
  <c r="F65"/>
  <c r="G55"/>
  <c r="H55"/>
  <c r="F55"/>
  <c r="F52"/>
  <c r="G52"/>
  <c r="H52"/>
  <c r="H54"/>
  <c r="G54"/>
  <c r="F54"/>
  <c r="D21" i="13"/>
  <c r="K39" i="3"/>
  <c r="E52" i="11"/>
  <c r="D12" i="13"/>
  <c r="E55" i="11"/>
  <c r="D13" i="13"/>
  <c r="E67" i="11"/>
  <c r="D14" i="13"/>
  <c r="E8" i="11"/>
  <c r="D15" i="13"/>
  <c r="E65" i="11"/>
  <c r="D16" i="13"/>
  <c r="E54" i="11"/>
  <c r="D11" i="13"/>
  <c r="F66" i="11"/>
  <c r="E66"/>
  <c r="H66"/>
  <c r="G66"/>
  <c r="H10"/>
  <c r="F10"/>
  <c r="E10"/>
  <c r="G10"/>
  <c r="H9"/>
  <c r="G9"/>
  <c r="E9"/>
  <c r="F9"/>
  <c r="M9"/>
  <c r="K36" i="3"/>
  <c r="K37"/>
  <c r="K20"/>
  <c r="J12" i="11"/>
  <c r="D24" i="19" s="1"/>
  <c r="M12" i="11"/>
  <c r="K11" i="12"/>
  <c r="K13"/>
  <c r="M11" i="11"/>
  <c r="M10"/>
  <c r="J10"/>
  <c r="D20" i="19" s="1"/>
  <c r="M14" i="11"/>
  <c r="J14"/>
  <c r="D30" i="19" s="1"/>
  <c r="M13" i="11"/>
  <c r="J13"/>
  <c r="K93" i="3"/>
  <c r="K11"/>
  <c r="J11" i="11"/>
  <c r="K16" i="3"/>
  <c r="K28"/>
  <c r="K19"/>
  <c r="K75"/>
  <c r="K86"/>
  <c r="K89"/>
  <c r="K40"/>
  <c r="K42"/>
  <c r="K78"/>
  <c r="K74"/>
  <c r="K85"/>
  <c r="K77"/>
  <c r="K41"/>
  <c r="K21"/>
  <c r="K31"/>
  <c r="K81"/>
  <c r="K38"/>
  <c r="K88"/>
  <c r="K27"/>
  <c r="K29"/>
  <c r="K82"/>
  <c r="D43" i="19" l="1"/>
  <c r="D36"/>
  <c r="D39"/>
  <c r="D31"/>
  <c r="D28"/>
  <c r="D23"/>
  <c r="D32"/>
  <c r="D49"/>
  <c r="D35"/>
  <c r="D40"/>
  <c r="K51" i="12"/>
  <c r="J61" i="11"/>
  <c r="D37" i="19" s="1"/>
  <c r="J49" i="11"/>
  <c r="D48" i="19" s="1"/>
  <c r="K61" i="12"/>
  <c r="J51" i="11"/>
  <c r="D29" i="19" s="1"/>
  <c r="K64" i="12"/>
  <c r="M51" i="11"/>
  <c r="M60"/>
  <c r="M63"/>
  <c r="J57"/>
  <c r="D42" i="19" s="1"/>
  <c r="M56" i="11"/>
  <c r="K67" i="12"/>
  <c r="K62"/>
  <c r="K66"/>
  <c r="J58" i="11"/>
  <c r="D38" i="19" s="1"/>
  <c r="K63" i="12"/>
  <c r="J60" i="11"/>
  <c r="D25" i="19" s="1"/>
  <c r="K58" i="12"/>
  <c r="K54"/>
  <c r="K56"/>
  <c r="K59"/>
  <c r="K57"/>
  <c r="K55"/>
  <c r="K20"/>
  <c r="M62" i="11"/>
  <c r="K22" i="12"/>
  <c r="K39" i="11"/>
  <c r="K65" i="12"/>
  <c r="M59" i="11"/>
  <c r="K60" i="12"/>
  <c r="K21"/>
  <c r="J59" i="11"/>
  <c r="D47" i="19" s="1"/>
  <c r="M49" i="11"/>
  <c r="M57"/>
  <c r="M61"/>
  <c r="J62"/>
  <c r="D22" i="19" s="1"/>
  <c r="J63" i="11"/>
  <c r="D17" i="19" s="1"/>
  <c r="J56" i="11"/>
  <c r="D45" i="19" s="1"/>
  <c r="M58" i="11"/>
  <c r="K15"/>
  <c r="K22"/>
  <c r="K34"/>
  <c r="K18"/>
  <c r="K28"/>
  <c r="K44"/>
  <c r="K16"/>
  <c r="K42"/>
  <c r="K31"/>
  <c r="K47"/>
  <c r="K19"/>
  <c r="K29"/>
  <c r="K45"/>
  <c r="K36"/>
  <c r="K32"/>
  <c r="K48"/>
  <c r="K30"/>
  <c r="K26"/>
  <c r="K40"/>
  <c r="K25"/>
  <c r="K38"/>
  <c r="K35"/>
  <c r="K21"/>
  <c r="K33"/>
  <c r="K17"/>
  <c r="K27"/>
  <c r="K43"/>
  <c r="K41"/>
  <c r="K24"/>
  <c r="K37"/>
  <c r="K23"/>
  <c r="K20"/>
  <c r="K46"/>
  <c r="J66"/>
  <c r="D21" i="19" s="1"/>
  <c r="M66" i="11"/>
  <c r="K53" i="12"/>
  <c r="K10"/>
  <c r="K50"/>
  <c r="J52" i="11"/>
  <c r="D55" i="19" s="1"/>
  <c r="J55" i="11"/>
  <c r="D13" i="19" s="1"/>
  <c r="J65" i="11"/>
  <c r="D16" i="19" s="1"/>
  <c r="K8" i="12"/>
  <c r="K52"/>
  <c r="M65" i="11"/>
  <c r="K49" i="12"/>
  <c r="K46"/>
  <c r="M55" i="11"/>
  <c r="K48" i="12"/>
  <c r="K47"/>
  <c r="M52" i="11"/>
  <c r="K10"/>
  <c r="K14"/>
  <c r="K12"/>
  <c r="K13"/>
  <c r="M54"/>
  <c r="J54"/>
  <c r="D57" i="19" s="1"/>
  <c r="M8" i="11"/>
  <c r="J8"/>
  <c r="D15" i="19" s="1"/>
  <c r="M50" i="11"/>
  <c r="J50"/>
  <c r="D27" i="19" s="1"/>
  <c r="M67" i="11"/>
  <c r="J67"/>
  <c r="D14" i="19" s="1"/>
  <c r="M53" i="11"/>
  <c r="J53"/>
  <c r="D18" i="19" s="1"/>
  <c r="M64" i="11"/>
  <c r="J64"/>
  <c r="D26" i="19" s="1"/>
  <c r="K9" i="12"/>
  <c r="J9" i="11"/>
  <c r="D19" i="19" s="1"/>
  <c r="D65" l="1"/>
  <c r="D68"/>
  <c r="D63"/>
  <c r="D54"/>
  <c r="D61"/>
  <c r="D67"/>
  <c r="D52"/>
  <c r="D58"/>
  <c r="D60"/>
  <c r="D11"/>
  <c r="D56"/>
  <c r="D64"/>
  <c r="D69"/>
  <c r="D59"/>
  <c r="D12"/>
  <c r="D66"/>
  <c r="D62"/>
  <c r="D53"/>
  <c r="D70"/>
  <c r="K59" i="11"/>
  <c r="K61"/>
  <c r="K58"/>
  <c r="K51"/>
  <c r="K57"/>
  <c r="K49"/>
  <c r="K56"/>
  <c r="K65"/>
  <c r="K52"/>
  <c r="K9"/>
  <c r="K60"/>
  <c r="K50"/>
  <c r="K64"/>
  <c r="K67"/>
  <c r="K54"/>
  <c r="K11"/>
  <c r="K63"/>
  <c r="K66"/>
  <c r="K62"/>
  <c r="K53"/>
  <c r="K8"/>
  <c r="K55"/>
</calcChain>
</file>

<file path=xl/sharedStrings.xml><?xml version="1.0" encoding="utf-8"?>
<sst xmlns="http://schemas.openxmlformats.org/spreadsheetml/2006/main" count="858" uniqueCount="238">
  <si>
    <t>THE ROYAL FEDERATION OF AERO CLUBS OF AUSTRALIA</t>
  </si>
  <si>
    <t>ALAC REGISTRATION</t>
  </si>
  <si>
    <t>No</t>
  </si>
  <si>
    <t>Name</t>
  </si>
  <si>
    <t>Forced</t>
  </si>
  <si>
    <t>T</t>
  </si>
  <si>
    <t>O</t>
  </si>
  <si>
    <t>Spot</t>
  </si>
  <si>
    <t>Streamer</t>
  </si>
  <si>
    <t>Aeros</t>
  </si>
  <si>
    <t>S/G</t>
  </si>
  <si>
    <t>Formation</t>
  </si>
  <si>
    <t>Aircraft</t>
  </si>
  <si>
    <t>Paid</t>
  </si>
  <si>
    <t>Notes</t>
  </si>
  <si>
    <t>Y</t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</si>
  <si>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 Entered in event</t>
    </r>
  </si>
  <si>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Team Event Entry</t>
    </r>
  </si>
  <si>
    <r>
      <rPr>
        <b/>
        <sz val="11"/>
        <color theme="3" tint="0.3999755851924192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Overall</t>
    </r>
  </si>
  <si>
    <t>Flags</t>
  </si>
  <si>
    <t>Flags are calculated - do not erase the formula</t>
  </si>
  <si>
    <t>Full Team Name</t>
  </si>
  <si>
    <t>Validation Only</t>
  </si>
  <si>
    <t>Total</t>
  </si>
  <si>
    <t>Round 1</t>
  </si>
  <si>
    <t>Round 2</t>
  </si>
  <si>
    <t>Round 3</t>
  </si>
  <si>
    <t>Average</t>
  </si>
  <si>
    <t>Weighted</t>
  </si>
  <si>
    <t>Place</t>
  </si>
  <si>
    <t>Forced Landings Results</t>
  </si>
  <si>
    <t>Results Recorded by Scorer 1</t>
  </si>
  <si>
    <t>Results Recorded by Scorer 2. If the Scores match they will show yellow.</t>
  </si>
  <si>
    <t>Spot Landings Results</t>
  </si>
  <si>
    <t>Once verified, simply sort the top table by Weighted Score (Largest to Smallest).</t>
  </si>
  <si>
    <t>To print, select the filter on Place, unselect the blanks box to hide blanks, then Print.</t>
  </si>
  <si>
    <t>Sportsman Aerobatics Results</t>
  </si>
  <si>
    <t>Points</t>
  </si>
  <si>
    <t>Graduate Aerobatics Results</t>
  </si>
  <si>
    <t>Streamer Cutting Results</t>
  </si>
  <si>
    <t>Formation Results</t>
  </si>
  <si>
    <t>T cnt</t>
  </si>
  <si>
    <t>Sum of T cnt</t>
  </si>
  <si>
    <t>Overall Champion Results</t>
  </si>
  <si>
    <t>Graduate</t>
  </si>
  <si>
    <t>Sportsman</t>
  </si>
  <si>
    <t>Sort the top table by Total (Largest to Smallest).</t>
  </si>
  <si>
    <t>Only change the coloured cells!</t>
  </si>
  <si>
    <t>Refresh this pivot table (right click, refresh) and verify each team has 0/3 events</t>
  </si>
  <si>
    <t>RFACA Team Champion Results</t>
  </si>
  <si>
    <t>Validation</t>
  </si>
  <si>
    <t>Team Score</t>
  </si>
  <si>
    <t>This result uses a pivot table. Refresh it to show the latest updates.</t>
  </si>
  <si>
    <t>Only select one formation member for Team formation</t>
  </si>
  <si>
    <t>NO!!!!!</t>
  </si>
  <si>
    <t>Team 1</t>
  </si>
  <si>
    <t>Team 2</t>
  </si>
  <si>
    <t>S</t>
  </si>
  <si>
    <t>Awards Text</t>
  </si>
  <si>
    <t>Enter the Event Name/Year here</t>
  </si>
  <si>
    <t xml:space="preserve">The Royal Federation of Aero Clubs of Australia </t>
  </si>
  <si>
    <t>Presentations</t>
  </si>
  <si>
    <t>FORCED</t>
  </si>
  <si>
    <t>Award</t>
  </si>
  <si>
    <t>Manually type in the Awards Text after results are determined, then reformat the Presentation sheet</t>
  </si>
  <si>
    <t>Make sure the corresponding raw data are sorted correctly and the Award Text has been entered</t>
  </si>
  <si>
    <t>Club Name</t>
  </si>
  <si>
    <t>Team</t>
  </si>
  <si>
    <t>Use the filter arrow on the Award column below to eliminate spaces then print</t>
  </si>
  <si>
    <t xml:space="preserve">To print both tables, first sort the results table by Club Name and Team, then exclude the blank totals in the results table. </t>
  </si>
  <si>
    <t>RVAC</t>
  </si>
  <si>
    <t>Do not modify the contents of any cells on this worksheet, except the Awards Text.</t>
  </si>
  <si>
    <t>Time 1</t>
  </si>
  <si>
    <t>Time 2</t>
  </si>
  <si>
    <t>Handicap</t>
  </si>
  <si>
    <t>Time for 100 points is:</t>
  </si>
  <si>
    <t>Raw P1</t>
  </si>
  <si>
    <t>Raw P2</t>
  </si>
  <si>
    <t>(FP1+FP2)/2</t>
  </si>
  <si>
    <t>Factored P1</t>
  </si>
  <si>
    <t>Factored P2</t>
  </si>
  <si>
    <t>Calculation columns are for reference only, and will not appear in the printout</t>
  </si>
  <si>
    <t>Put hard 0 (not blank) for 0 score (affects average calculation). Use blank or 0 for everyone if a whole round is cancelled.</t>
  </si>
  <si>
    <t>Put hard 0 (not blank) for 0 score. Note because aeros sequences vary, only the final total score from all judges is entered here.</t>
  </si>
  <si>
    <t>Put hard 0 (not blank) for 0 score. Note because formation sequences vary, only the final total score from all judges is entered here.</t>
  </si>
  <si>
    <t>Times must be entered in the format mm:ss.ss e.g. 1:10.23 or 00:36.29. DISQ --&gt; enter 00:00.0 or leave blank.</t>
  </si>
  <si>
    <t>Make sure every competitor shows 3 events in Validation column.</t>
  </si>
  <si>
    <t/>
  </si>
  <si>
    <t>SPOT</t>
  </si>
  <si>
    <t>GRADUATE</t>
  </si>
  <si>
    <t>Forced is mandatory if competing in Overall. Formation not allowed for overall.</t>
  </si>
  <si>
    <t>STREAMER</t>
  </si>
  <si>
    <t>FORMATION</t>
  </si>
  <si>
    <t>INDIVIDUAL OVERALL</t>
  </si>
  <si>
    <t>TEAM OVERALL</t>
  </si>
  <si>
    <t>Team Name</t>
  </si>
  <si>
    <t>Enter manually from pivot table on Team Overall sheet</t>
  </si>
  <si>
    <t>ten Broeke, Ed</t>
  </si>
  <si>
    <t xml:space="preserve">ACST </t>
  </si>
  <si>
    <t>C172 UGO</t>
  </si>
  <si>
    <t>Steane, Mal</t>
  </si>
  <si>
    <t>Prairie, Don</t>
  </si>
  <si>
    <t>C172 KSR</t>
  </si>
  <si>
    <t>Broadhead, John</t>
  </si>
  <si>
    <t>Peter Waite</t>
  </si>
  <si>
    <t>Team 3</t>
  </si>
  <si>
    <t>Bright, John</t>
  </si>
  <si>
    <t>Fenton, Peter</t>
  </si>
  <si>
    <t>C172 CCU</t>
  </si>
  <si>
    <t>PITTS EXO</t>
  </si>
  <si>
    <t>Reid, Ian</t>
  </si>
  <si>
    <t>LVAC</t>
  </si>
  <si>
    <t>C172 NAM</t>
  </si>
  <si>
    <t>Burdon, Luke</t>
  </si>
  <si>
    <t>C150 UNP</t>
  </si>
  <si>
    <t>Lawn, Jamey</t>
  </si>
  <si>
    <t>Jones, Russell</t>
  </si>
  <si>
    <t>MRAC</t>
  </si>
  <si>
    <t>C172 LVT</t>
  </si>
  <si>
    <t>Harrison, Bruce</t>
  </si>
  <si>
    <t>Horsburgh, Peter</t>
  </si>
  <si>
    <t>RNAC</t>
  </si>
  <si>
    <t>Kennewell, Greg</t>
  </si>
  <si>
    <t>C272 CCU</t>
  </si>
  <si>
    <t>Kunkel, Dave</t>
  </si>
  <si>
    <t>Byers, Sylvia</t>
  </si>
  <si>
    <t>RACWA</t>
  </si>
  <si>
    <t>C150 DVL</t>
  </si>
  <si>
    <t>Garnaut, Rod</t>
  </si>
  <si>
    <t>Fcd &amp;Spot C150 DVL StrmC152 UNP</t>
  </si>
  <si>
    <t>Di Menna, Jim</t>
  </si>
  <si>
    <t>C152 UNP</t>
  </si>
  <si>
    <t>Barry. Des</t>
  </si>
  <si>
    <t>RNZAC</t>
  </si>
  <si>
    <t>Spt &amp; Strm C172CCU Aeros Decath</t>
  </si>
  <si>
    <t>Begbie, Ian</t>
  </si>
  <si>
    <t>PA28 BZE</t>
  </si>
  <si>
    <t>Campbell, Daniel</t>
  </si>
  <si>
    <t>Campbell, Graeme</t>
  </si>
  <si>
    <t>Fleming, Mike</t>
  </si>
  <si>
    <t>C152 DVL</t>
  </si>
  <si>
    <t>Franklin, Darryn</t>
  </si>
  <si>
    <t>PA28 TPW</t>
  </si>
  <si>
    <t>Dawes, Bill</t>
  </si>
  <si>
    <t>Schoies</t>
  </si>
  <si>
    <t>PA28 SFK</t>
  </si>
  <si>
    <t>Hand, Ray</t>
  </si>
  <si>
    <t>Dehn, Heinz</t>
  </si>
  <si>
    <t xml:space="preserve">RVAC </t>
  </si>
  <si>
    <t>Eagles</t>
  </si>
  <si>
    <t>Bright, Robert</t>
  </si>
  <si>
    <t>Canavan, Paul</t>
  </si>
  <si>
    <t>Morton, Gary</t>
  </si>
  <si>
    <t>Sibly, John</t>
  </si>
  <si>
    <t>Hulley, Steve</t>
  </si>
  <si>
    <t>Falcons</t>
  </si>
  <si>
    <t>Stopp, Andrew</t>
  </si>
  <si>
    <t>PA28 OKY</t>
  </si>
  <si>
    <t>Roissetter, Rob</t>
  </si>
  <si>
    <t>Crombie, Owen</t>
  </si>
  <si>
    <t>Campbell, Dave</t>
  </si>
  <si>
    <t>Taur</t>
  </si>
  <si>
    <t>Spt &amp; Fcd C150 DVL Strm C172 LVT</t>
  </si>
  <si>
    <t>Tonkin, Gary</t>
  </si>
  <si>
    <t>Trinidad YGT</t>
  </si>
  <si>
    <t>ACST  Team 1</t>
  </si>
  <si>
    <t>ACST  Team 2</t>
  </si>
  <si>
    <t>ACST  Team 3</t>
  </si>
  <si>
    <t xml:space="preserve">LVAC </t>
  </si>
  <si>
    <t>LVAC Team 1</t>
  </si>
  <si>
    <t xml:space="preserve">MRAC </t>
  </si>
  <si>
    <t>RNAC Team 1</t>
  </si>
  <si>
    <t xml:space="preserve">RACWA </t>
  </si>
  <si>
    <t>RACWA Team 1</t>
  </si>
  <si>
    <t xml:space="preserve">RNZAC </t>
  </si>
  <si>
    <t>Schoies Team 1</t>
  </si>
  <si>
    <t>RVAC  Eagles</t>
  </si>
  <si>
    <t>RVAC  Falcons</t>
  </si>
  <si>
    <t xml:space="preserve">Taur </t>
  </si>
  <si>
    <t>La Trobe Valley 2017</t>
  </si>
  <si>
    <t>PA28 JIO</t>
  </si>
  <si>
    <t>Davies, Campbell</t>
  </si>
  <si>
    <t>C150 TKR /Aeros BIK</t>
  </si>
  <si>
    <t>THE ROYAL FEDERATION OF AERO CLUB OF AUSTRALIA</t>
  </si>
  <si>
    <t xml:space="preserve">                              PRESENTATIONS</t>
  </si>
  <si>
    <t>NAME</t>
  </si>
  <si>
    <t>CLUB</t>
  </si>
  <si>
    <t>POINTS</t>
  </si>
  <si>
    <t>Bronze</t>
  </si>
  <si>
    <t>Silver</t>
  </si>
  <si>
    <t>Mention</t>
  </si>
  <si>
    <t>Gold</t>
  </si>
  <si>
    <t>AERO'S - Sportsman</t>
  </si>
  <si>
    <t>FEDERATION TEAM</t>
  </si>
  <si>
    <t>Mal Steane</t>
  </si>
  <si>
    <t>ACST</t>
  </si>
  <si>
    <t>David Campbell</t>
  </si>
  <si>
    <t>Ed ten Broeke</t>
  </si>
  <si>
    <t>Peter Fenton</t>
  </si>
  <si>
    <t xml:space="preserve">                 AUSTRALIAN LIGHT AIRCRAFT CHAMPIONSHIPS  --Latrobe Valley Aero Club -  2017</t>
  </si>
  <si>
    <t>First</t>
  </si>
  <si>
    <t>First Australia</t>
  </si>
  <si>
    <t>Third</t>
  </si>
  <si>
    <t>Second Australia</t>
  </si>
  <si>
    <t>Third Australia</t>
  </si>
  <si>
    <t>Dave Kunkel</t>
  </si>
  <si>
    <t>Daniel Campbell</t>
  </si>
  <si>
    <t>Mike Fleming</t>
  </si>
  <si>
    <t>Rod Garnet</t>
  </si>
  <si>
    <t>Jim Di Menna</t>
  </si>
  <si>
    <t>Greg Kennewell</t>
  </si>
  <si>
    <t>RVAC Falcons</t>
  </si>
  <si>
    <t>Steve Hulley</t>
  </si>
  <si>
    <t>Andrew Stopp</t>
  </si>
  <si>
    <t>Rob Roisetter</t>
  </si>
  <si>
    <t>Heinz Dehn</t>
  </si>
  <si>
    <t>Rob Bright</t>
  </si>
  <si>
    <t>Paul Canavan</t>
  </si>
  <si>
    <t>RVAC Eagles</t>
  </si>
  <si>
    <t>Randle, Graeme</t>
  </si>
  <si>
    <t>MENTION</t>
  </si>
  <si>
    <t>Second</t>
  </si>
  <si>
    <t>Equal Third Australia</t>
  </si>
  <si>
    <t>1st Mention</t>
  </si>
  <si>
    <t>2nd Mention</t>
  </si>
  <si>
    <t>Gold First Australian</t>
  </si>
  <si>
    <t>Equal Bronze</t>
  </si>
  <si>
    <t>Dave Campbell</t>
  </si>
  <si>
    <t>Taur NZ</t>
  </si>
  <si>
    <t>Gary Morton</t>
  </si>
  <si>
    <t>Sylvia Byers</t>
  </si>
  <si>
    <t>John Bright</t>
  </si>
  <si>
    <t>Peter Horsburgh</t>
  </si>
  <si>
    <t>Clemence, David</t>
  </si>
  <si>
    <t>Rendell, Graeme</t>
  </si>
  <si>
    <t xml:space="preserve">First Mention </t>
  </si>
  <si>
    <t>INDIVIDUAL OVERALL CHAMPION</t>
  </si>
  <si>
    <t>AEROBATICS - SPORTSMAN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</si>
</sst>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:ss.00"/>
    <numFmt numFmtId="166" formatCode="0.0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MS Sans Serif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MS Sans Serif"/>
      <family val="2"/>
    </font>
    <font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0000FF"/>
      <name val="Times New Roman"/>
      <family val="1"/>
    </font>
    <font>
      <sz val="14"/>
      <color rgb="FF0000FF"/>
      <name val="Calibri"/>
      <family val="2"/>
      <scheme val="minor"/>
    </font>
    <font>
      <b/>
      <sz val="11"/>
      <color rgb="FFFF0000"/>
      <name val="Arial Black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MS Sans Serif"/>
      <family val="2"/>
    </font>
    <font>
      <b/>
      <sz val="11"/>
      <color theme="1"/>
      <name val="MS Sans Serif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0" fontId="6" fillId="0" borderId="0" xfId="0" applyFont="1"/>
    <xf numFmtId="0" fontId="0" fillId="0" borderId="0" xfId="0" applyAlignment="1"/>
    <xf numFmtId="0" fontId="0" fillId="0" borderId="2" xfId="0" applyBorder="1"/>
    <xf numFmtId="0" fontId="0" fillId="0" borderId="9" xfId="0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7" fillId="4" borderId="1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7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8" fillId="0" borderId="13" xfId="0" applyFont="1" applyBorder="1"/>
    <xf numFmtId="0" fontId="8" fillId="0" borderId="2" xfId="0" applyFont="1" applyBorder="1"/>
    <xf numFmtId="0" fontId="8" fillId="0" borderId="1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0" fillId="0" borderId="0" xfId="0" applyNumberFormat="1"/>
    <xf numFmtId="0" fontId="1" fillId="0" borderId="0" xfId="0" applyFont="1" applyBorder="1"/>
    <xf numFmtId="0" fontId="1" fillId="0" borderId="10" xfId="0" applyFont="1" applyBorder="1"/>
    <xf numFmtId="0" fontId="0" fillId="0" borderId="10" xfId="0" applyBorder="1"/>
    <xf numFmtId="0" fontId="0" fillId="0" borderId="3" xfId="0" applyBorder="1"/>
    <xf numFmtId="164" fontId="0" fillId="0" borderId="0" xfId="0" applyNumberFormat="1"/>
    <xf numFmtId="2" fontId="0" fillId="0" borderId="0" xfId="0" applyNumberFormat="1"/>
    <xf numFmtId="0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9" fillId="0" borderId="1" xfId="0" applyFont="1" applyFill="1" applyBorder="1"/>
    <xf numFmtId="0" fontId="10" fillId="0" borderId="0" xfId="0" applyFont="1"/>
    <xf numFmtId="0" fontId="0" fillId="0" borderId="0" xfId="0" applyAlignment="1">
      <alignment wrapText="1"/>
    </xf>
    <xf numFmtId="2" fontId="0" fillId="0" borderId="1" xfId="0" applyNumberFormat="1" applyFill="1" applyBorder="1"/>
    <xf numFmtId="0" fontId="1" fillId="0" borderId="9" xfId="0" applyFont="1" applyFill="1" applyBorder="1"/>
    <xf numFmtId="0" fontId="5" fillId="0" borderId="9" xfId="0" applyFont="1" applyFill="1" applyBorder="1"/>
    <xf numFmtId="0" fontId="7" fillId="0" borderId="9" xfId="0" applyFont="1" applyFill="1" applyBorder="1"/>
    <xf numFmtId="0" fontId="0" fillId="8" borderId="2" xfId="0" applyFill="1" applyBorder="1"/>
    <xf numFmtId="0" fontId="0" fillId="8" borderId="1" xfId="0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0" fillId="2" borderId="0" xfId="0" applyFill="1"/>
    <xf numFmtId="0" fontId="11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/>
    <xf numFmtId="49" fontId="0" fillId="2" borderId="1" xfId="0" applyNumberFormat="1" applyFill="1" applyBorder="1"/>
    <xf numFmtId="165" fontId="0" fillId="2" borderId="1" xfId="0" applyNumberFormat="1" applyFill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4" fillId="0" borderId="1" xfId="0" applyFont="1" applyFill="1" applyBorder="1"/>
    <xf numFmtId="164" fontId="1" fillId="0" borderId="1" xfId="0" applyNumberFormat="1" applyFont="1" applyBorder="1"/>
    <xf numFmtId="0" fontId="1" fillId="0" borderId="1" xfId="0" applyFont="1" applyFill="1" applyBorder="1"/>
    <xf numFmtId="165" fontId="9" fillId="0" borderId="1" xfId="0" applyNumberFormat="1" applyFont="1" applyFill="1" applyBorder="1"/>
    <xf numFmtId="165" fontId="0" fillId="2" borderId="0" xfId="0" applyNumberFormat="1" applyFill="1"/>
    <xf numFmtId="2" fontId="9" fillId="0" borderId="1" xfId="0" applyNumberFormat="1" applyFont="1" applyFill="1" applyBorder="1"/>
    <xf numFmtId="0" fontId="0" fillId="0" borderId="0" xfId="0"/>
    <xf numFmtId="0" fontId="1" fillId="4" borderId="2" xfId="0" applyFont="1" applyFill="1" applyBorder="1"/>
    <xf numFmtId="0" fontId="1" fillId="4" borderId="1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1" fillId="7" borderId="2" xfId="0" applyFont="1" applyFill="1" applyBorder="1"/>
    <xf numFmtId="0" fontId="1" fillId="6" borderId="2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7" fillId="4" borderId="2" xfId="0" applyFont="1" applyFill="1" applyBorder="1"/>
    <xf numFmtId="0" fontId="7" fillId="4" borderId="1" xfId="0" applyFont="1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7" fillId="5" borderId="2" xfId="0" applyFont="1" applyFill="1" applyBorder="1"/>
    <xf numFmtId="0" fontId="7" fillId="5" borderId="1" xfId="0" applyFont="1" applyFill="1" applyBorder="1"/>
    <xf numFmtId="0" fontId="7" fillId="7" borderId="2" xfId="0" applyFont="1" applyFill="1" applyBorder="1"/>
    <xf numFmtId="0" fontId="7" fillId="7" borderId="1" xfId="0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5" borderId="2" xfId="0" applyFont="1" applyFill="1" applyBorder="1"/>
    <xf numFmtId="0" fontId="5" fillId="5" borderId="1" xfId="0" applyFont="1" applyFill="1" applyBorder="1"/>
    <xf numFmtId="0" fontId="5" fillId="7" borderId="2" xfId="0" applyFont="1" applyFill="1" applyBorder="1"/>
    <xf numFmtId="0" fontId="5" fillId="7" borderId="1" xfId="0" applyFont="1" applyFill="1" applyBorder="1"/>
    <xf numFmtId="0" fontId="5" fillId="6" borderId="2" xfId="0" applyFont="1" applyFill="1" applyBorder="1"/>
    <xf numFmtId="0" fontId="5" fillId="6" borderId="1" xfId="0" applyFont="1" applyFill="1" applyBorder="1"/>
    <xf numFmtId="0" fontId="0" fillId="0" borderId="0" xfId="0" pivotButton="1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8" borderId="2" xfId="0" applyFill="1" applyBorder="1"/>
    <xf numFmtId="0" fontId="0" fillId="8" borderId="1" xfId="0" applyFill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0" fillId="0" borderId="15" xfId="0" applyBorder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Font="1" applyBorder="1"/>
    <xf numFmtId="0" fontId="0" fillId="0" borderId="20" xfId="0" applyBorder="1"/>
    <xf numFmtId="0" fontId="0" fillId="0" borderId="22" xfId="0" applyBorder="1"/>
    <xf numFmtId="2" fontId="0" fillId="0" borderId="23" xfId="0" applyNumberFormat="1" applyBorder="1" applyAlignment="1">
      <alignment horizontal="center"/>
    </xf>
    <xf numFmtId="0" fontId="0" fillId="0" borderId="19" xfId="0" applyBorder="1"/>
    <xf numFmtId="0" fontId="0" fillId="0" borderId="5" xfId="0" applyBorder="1"/>
    <xf numFmtId="2" fontId="0" fillId="0" borderId="1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2" fillId="0" borderId="4" xfId="1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2" fillId="0" borderId="26" xfId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1" fillId="0" borderId="31" xfId="0" applyFont="1" applyBorder="1"/>
    <xf numFmtId="0" fontId="1" fillId="0" borderId="26" xfId="0" applyFont="1" applyBorder="1"/>
    <xf numFmtId="0" fontId="0" fillId="0" borderId="27" xfId="0" applyBorder="1" applyAlignment="1">
      <alignment horizontal="center"/>
    </xf>
    <xf numFmtId="0" fontId="21" fillId="0" borderId="32" xfId="0" applyFont="1" applyBorder="1"/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0" xfId="0" applyFont="1" applyAlignment="1"/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1" xfId="0" applyNumberFormat="1" applyFont="1" applyBorder="1" applyAlignment="1">
      <alignment horizontal="center"/>
    </xf>
    <xf numFmtId="0" fontId="1" fillId="0" borderId="33" xfId="0" applyFont="1" applyBorder="1"/>
    <xf numFmtId="0" fontId="24" fillId="0" borderId="4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2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/>
    <xf numFmtId="0" fontId="25" fillId="0" borderId="4" xfId="0" applyFont="1" applyBorder="1"/>
    <xf numFmtId="0" fontId="25" fillId="0" borderId="26" xfId="0" applyFont="1" applyBorder="1"/>
    <xf numFmtId="0" fontId="25" fillId="0" borderId="8" xfId="0" applyFont="1" applyBorder="1"/>
    <xf numFmtId="0" fontId="25" fillId="0" borderId="8" xfId="0" applyFont="1" applyFill="1" applyBorder="1"/>
    <xf numFmtId="0" fontId="25" fillId="0" borderId="20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6" xfId="0" applyBorder="1"/>
    <xf numFmtId="1" fontId="0" fillId="0" borderId="33" xfId="0" applyNumberFormat="1" applyBorder="1"/>
    <xf numFmtId="2" fontId="0" fillId="0" borderId="9" xfId="0" applyNumberFormat="1" applyBorder="1" applyAlignment="1">
      <alignment horizontal="center"/>
    </xf>
    <xf numFmtId="0" fontId="25" fillId="0" borderId="0" xfId="0" applyFont="1" applyBorder="1"/>
    <xf numFmtId="2" fontId="0" fillId="0" borderId="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1" fillId="0" borderId="7" xfId="0" applyFont="1" applyFill="1" applyBorder="1"/>
  </cellXfs>
  <cellStyles count="2">
    <cellStyle name="Normal" xfId="0" builtinId="0"/>
    <cellStyle name="Normal 2" xfId="1"/>
  </cellStyles>
  <dxfs count="12"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atsins/Documents/RFACA%20ALAC's/Echuca%20%20ALAC%20RESULTS%20REGISTRATION%20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s"/>
      <sheetName val="Forced"/>
      <sheetName val="Spot"/>
      <sheetName val="SportsmanResults"/>
      <sheetName val="GraduateResults"/>
      <sheetName val="StreamerResults"/>
      <sheetName val="FormationResults"/>
      <sheetName val="OverallChamp"/>
      <sheetName val="TeamChamp"/>
      <sheetName val="Forced Ldg Presentation"/>
      <sheetName val="Spot Ldg Presentation"/>
      <sheetName val="Streamer Presentation"/>
      <sheetName val="Grad-Sport. Aeros Presentation"/>
      <sheetName val="Formation Presentation"/>
      <sheetName val="Acft Allocation"/>
      <sheetName val="Team Presentation"/>
      <sheetName val="OverallChamp Presentation"/>
      <sheetName val="Results Headings"/>
      <sheetName val="Presentation Night Presiden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M8">
            <v>100</v>
          </cell>
        </row>
      </sheetData>
      <sheetData sheetId="5" refreshError="1"/>
      <sheetData sheetId="6" refreshError="1"/>
      <sheetData sheetId="7">
        <row r="7">
          <cell r="R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y" refreshedDate="42826.712032175928" createdVersion="4" refreshedVersion="6" minRefreshableVersion="3" recordCount="60">
  <cacheSource type="worksheet">
    <worksheetSource ref="A7:K67" sheet="Team Overall"/>
  </cacheSource>
  <cacheFields count="11">
    <cacheField name="No" numFmtId="0">
      <sharedItems containsSemiMixedTypes="0" containsString="0" containsNumber="1" containsInteger="1" minValue="1" maxValue="60"/>
    </cacheField>
    <cacheField name="Name" numFmtId="0">
      <sharedItems/>
    </cacheField>
    <cacheField name="Club Name" numFmtId="0">
      <sharedItems count="10">
        <s v="ACST "/>
        <s v=""/>
        <s v="LVAC"/>
        <s v="RNAC"/>
        <s v="RACWA"/>
        <s v="Schoies"/>
        <s v="RVAC "/>
        <s v="Flintstones" u="1"/>
        <s v="Clowns" u="1"/>
        <s v="RVAC" u="1"/>
      </sharedItems>
    </cacheField>
    <cacheField name="Team" numFmtId="0">
      <sharedItems count="9">
        <s v="Team 1"/>
        <s v="Team 2"/>
        <s v=""/>
        <s v="Team 3"/>
        <s v="Eagles"/>
        <s v="Falcons"/>
        <s v="T2" u="1"/>
        <s v="T1" u="1"/>
        <s v="Team Rock" u="1"/>
      </sharedItems>
    </cacheField>
    <cacheField name="Forced" numFmtId="2">
      <sharedItems containsMixedTypes="1" containsNumber="1" minValue="0" maxValue="86.619718309859152"/>
    </cacheField>
    <cacheField name="Spot" numFmtId="2">
      <sharedItems containsMixedTypes="1" containsNumber="1" minValue="31.541218637992831" maxValue="88.888888888888886"/>
    </cacheField>
    <cacheField name="Sportsman" numFmtId="2">
      <sharedItems/>
    </cacheField>
    <cacheField name="Graduate" numFmtId="2">
      <sharedItems/>
    </cacheField>
    <cacheField name="Streamer" numFmtId="2">
      <sharedItems containsMixedTypes="1" containsNumber="1" minValue="17.155411323789142" maxValue="100"/>
    </cacheField>
    <cacheField name="Formation" numFmtId="2">
      <sharedItems containsMixedTypes="1" containsNumber="1" minValue="96.342416720380712" maxValue="100"/>
    </cacheField>
    <cacheField name="Total" numFmtId="2">
      <sharedItems containsMixedTypes="1" containsNumber="1" minValue="0" maxValue="166.68212227594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marj" refreshedDate="42844.407639236109" createdVersion="4" refreshedVersion="3" minRefreshableVersion="3" recordCount="60">
  <cacheSource type="worksheet">
    <worksheetSource ref="Y10:Z70" sheet="Registrations"/>
  </cacheSource>
  <cacheFields count="2">
    <cacheField name="Full Team Name" numFmtId="0">
      <sharedItems count="32">
        <s v="ACST  Team 1"/>
        <s v="ACST  Team 2"/>
        <s v=""/>
        <s v="ACST  Team 3"/>
        <s v="LVAC "/>
        <s v="LVAC Team 1"/>
        <s v="MRAC "/>
        <s v="RNAC Team 1"/>
        <s v="RACWA "/>
        <s v="RACWA Team 1"/>
        <s v="RNZAC "/>
        <s v="Schoies Team 1"/>
        <s v="RVAC  Eagles"/>
        <s v="RVAC  Falcons"/>
        <s v="Taur "/>
        <s v=" " u="1"/>
        <s v="Flintstones No team!" u="1"/>
        <s v="Clowns Team 2" u="1"/>
        <s v="RVAC T1" u="1"/>
        <s v="RVAC T2" u="1"/>
        <s v="Racwa A team" u="1"/>
        <s v="Flintstones " u="1"/>
        <s v="Racwa B Team" u="1"/>
        <s v="DDAC " u="1"/>
        <s v="Racwa C Team" u="1"/>
        <s v="A " u="1"/>
        <s v="Flintstones Team Rock" u="1"/>
        <s v="Clowns Team 1" u="1"/>
        <s v="Club " u="1"/>
        <s v="RACWA Team  1" u="1"/>
        <s v="B " u="1"/>
        <s v="EAC " u="1"/>
      </sharedItems>
    </cacheField>
    <cacheField name="T cnt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n v="1"/>
    <s v="ten Broeke, Ed"/>
    <x v="0"/>
    <x v="0"/>
    <n v="61.971830985915489"/>
    <s v=""/>
    <s v=""/>
    <s v=""/>
    <n v="94.771758016111178"/>
    <s v=""/>
    <n v="156.74358900202668"/>
  </r>
  <r>
    <n v="2"/>
    <s v="Steane, Mal"/>
    <x v="0"/>
    <x v="0"/>
    <s v=""/>
    <n v="86.379928315412187"/>
    <s v=""/>
    <s v=""/>
    <s v=""/>
    <s v=""/>
    <n v="86.379928315412187"/>
  </r>
  <r>
    <n v="3"/>
    <s v="Prairie, Don"/>
    <x v="0"/>
    <x v="1"/>
    <s v=""/>
    <n v="80.645161290322577"/>
    <s v=""/>
    <s v=""/>
    <n v="86.03696098562628"/>
    <s v=""/>
    <n v="166.68212227594887"/>
  </r>
  <r>
    <n v="4"/>
    <s v="Broadhead, John"/>
    <x v="0"/>
    <x v="1"/>
    <n v="0"/>
    <s v=""/>
    <s v=""/>
    <s v=""/>
    <s v=""/>
    <s v=""/>
    <n v="0"/>
  </r>
  <r>
    <n v="5"/>
    <s v=""/>
    <x v="1"/>
    <x v="2"/>
    <s v=""/>
    <s v=""/>
    <s v=""/>
    <s v=""/>
    <s v=""/>
    <s v=""/>
    <s v=""/>
  </r>
  <r>
    <n v="6"/>
    <s v="Peter Waite"/>
    <x v="0"/>
    <x v="3"/>
    <s v=""/>
    <n v="79.211469534050181"/>
    <s v=""/>
    <s v=""/>
    <s v=""/>
    <s v=""/>
    <n v="79.211469534050181"/>
  </r>
  <r>
    <n v="7"/>
    <s v="Bright, John"/>
    <x v="0"/>
    <x v="3"/>
    <n v="11.971830985915492"/>
    <s v=""/>
    <s v=""/>
    <s v=""/>
    <s v=""/>
    <s v=""/>
    <n v="11.971830985915492"/>
  </r>
  <r>
    <n v="8"/>
    <s v="Fenton, Peter"/>
    <x v="0"/>
    <x v="3"/>
    <s v=""/>
    <s v=""/>
    <s v=""/>
    <s v=""/>
    <n v="100"/>
    <s v=""/>
    <n v="100"/>
  </r>
  <r>
    <n v="9"/>
    <s v=""/>
    <x v="1"/>
    <x v="2"/>
    <s v=""/>
    <s v=""/>
    <s v=""/>
    <s v=""/>
    <s v=""/>
    <s v=""/>
    <s v=""/>
  </r>
  <r>
    <n v="10"/>
    <s v=""/>
    <x v="1"/>
    <x v="2"/>
    <s v=""/>
    <s v=""/>
    <s v=""/>
    <s v=""/>
    <s v=""/>
    <s v=""/>
    <s v=""/>
  </r>
  <r>
    <n v="11"/>
    <s v="Burdon, Luke"/>
    <x v="2"/>
    <x v="0"/>
    <n v="0"/>
    <n v="31.541218637992831"/>
    <s v=""/>
    <s v=""/>
    <s v=""/>
    <s v=""/>
    <n v="31.541218637992831"/>
  </r>
  <r>
    <n v="12"/>
    <s v="Lawn, Jamey"/>
    <x v="2"/>
    <x v="0"/>
    <s v=""/>
    <s v=""/>
    <s v=""/>
    <s v=""/>
    <n v="50.24166798294106"/>
    <s v=""/>
    <n v="50.24166798294106"/>
  </r>
  <r>
    <n v="13"/>
    <s v=""/>
    <x v="1"/>
    <x v="2"/>
    <s v=""/>
    <s v=""/>
    <s v=""/>
    <s v=""/>
    <s v=""/>
    <s v=""/>
    <s v=""/>
  </r>
  <r>
    <n v="14"/>
    <s v=""/>
    <x v="1"/>
    <x v="2"/>
    <s v=""/>
    <s v=""/>
    <s v=""/>
    <s v=""/>
    <s v=""/>
    <s v=""/>
    <s v=""/>
  </r>
  <r>
    <n v="15"/>
    <s v="Horsburgh, Peter"/>
    <x v="3"/>
    <x v="0"/>
    <n v="30.633802816901408"/>
    <s v=""/>
    <s v=""/>
    <s v=""/>
    <s v=""/>
    <s v=""/>
    <n v="30.633802816901408"/>
  </r>
  <r>
    <n v="16"/>
    <s v="Kennewell, Greg"/>
    <x v="3"/>
    <x v="0"/>
    <s v=""/>
    <n v="84.229390681003579"/>
    <s v=""/>
    <s v=""/>
    <s v=""/>
    <s v=""/>
    <n v="84.229390681003579"/>
  </r>
  <r>
    <n v="17"/>
    <s v="Kunkel, Dave"/>
    <x v="3"/>
    <x v="0"/>
    <s v=""/>
    <s v=""/>
    <s v=""/>
    <s v=""/>
    <n v="85.815826883588699"/>
    <s v=""/>
    <n v="85.815826883588699"/>
  </r>
  <r>
    <n v="18"/>
    <s v=""/>
    <x v="1"/>
    <x v="2"/>
    <s v=""/>
    <s v=""/>
    <s v=""/>
    <s v=""/>
    <s v=""/>
    <s v=""/>
    <s v=""/>
  </r>
  <r>
    <n v="19"/>
    <s v="Garnaut, Rod"/>
    <x v="4"/>
    <x v="0"/>
    <n v="86.619718309859152"/>
    <s v=""/>
    <s v=""/>
    <s v=""/>
    <n v="78.588187992705429"/>
    <s v=""/>
    <n v="165.2079063025646"/>
  </r>
  <r>
    <n v="20"/>
    <s v="Di Menna, Jim"/>
    <x v="4"/>
    <x v="0"/>
    <s v=""/>
    <n v="82.795698924731184"/>
    <s v=""/>
    <s v=""/>
    <s v=""/>
    <s v=""/>
    <n v="82.795698924731184"/>
  </r>
  <r>
    <n v="21"/>
    <s v=""/>
    <x v="1"/>
    <x v="2"/>
    <s v=""/>
    <s v=""/>
    <s v=""/>
    <s v=""/>
    <s v=""/>
    <s v=""/>
    <s v=""/>
  </r>
  <r>
    <n v="22"/>
    <s v=""/>
    <x v="1"/>
    <x v="2"/>
    <s v=""/>
    <s v=""/>
    <s v=""/>
    <s v=""/>
    <s v=""/>
    <s v=""/>
    <s v=""/>
  </r>
  <r>
    <n v="23"/>
    <s v=""/>
    <x v="1"/>
    <x v="2"/>
    <s v=""/>
    <s v=""/>
    <s v=""/>
    <s v=""/>
    <s v=""/>
    <s v=""/>
    <s v=""/>
  </r>
  <r>
    <n v="24"/>
    <s v=""/>
    <x v="1"/>
    <x v="2"/>
    <s v=""/>
    <s v=""/>
    <s v=""/>
    <s v=""/>
    <s v=""/>
    <s v=""/>
    <s v=""/>
  </r>
  <r>
    <n v="25"/>
    <s v=""/>
    <x v="1"/>
    <x v="2"/>
    <s v=""/>
    <s v=""/>
    <s v=""/>
    <s v=""/>
    <s v=""/>
    <s v=""/>
    <s v=""/>
  </r>
  <r>
    <n v="26"/>
    <s v=""/>
    <x v="1"/>
    <x v="2"/>
    <s v=""/>
    <s v=""/>
    <s v=""/>
    <s v=""/>
    <s v=""/>
    <s v=""/>
    <s v=""/>
  </r>
  <r>
    <n v="27"/>
    <s v="Dawes, Bill"/>
    <x v="5"/>
    <x v="0"/>
    <n v="54.225352112676063"/>
    <s v=""/>
    <s v=""/>
    <s v=""/>
    <n v="17.155411323789142"/>
    <s v=""/>
    <n v="71.380763436465202"/>
  </r>
  <r>
    <n v="28"/>
    <s v="Hand, Ray"/>
    <x v="5"/>
    <x v="0"/>
    <s v=""/>
    <n v="88.888888888888886"/>
    <s v=""/>
    <s v=""/>
    <s v=""/>
    <s v=""/>
    <n v="88.888888888888886"/>
  </r>
  <r>
    <n v="29"/>
    <s v="Dehn, Heinz"/>
    <x v="6"/>
    <x v="4"/>
    <s v=""/>
    <s v=""/>
    <s v=""/>
    <s v=""/>
    <s v=""/>
    <n v="100"/>
    <n v="100"/>
  </r>
  <r>
    <n v="30"/>
    <s v=""/>
    <x v="1"/>
    <x v="2"/>
    <s v=""/>
    <s v=""/>
    <s v=""/>
    <s v=""/>
    <s v=""/>
    <s v=""/>
    <s v=""/>
  </r>
  <r>
    <n v="31"/>
    <s v=""/>
    <x v="1"/>
    <x v="2"/>
    <s v=""/>
    <s v=""/>
    <s v=""/>
    <s v=""/>
    <s v=""/>
    <s v=""/>
    <s v=""/>
  </r>
  <r>
    <n v="32"/>
    <s v="Morton, Gary"/>
    <x v="6"/>
    <x v="4"/>
    <n v="57.394366197183103"/>
    <s v=""/>
    <s v=""/>
    <s v=""/>
    <s v=""/>
    <s v=""/>
    <n v="57.394366197183103"/>
  </r>
  <r>
    <n v="33"/>
    <s v="Sibly, John"/>
    <x v="6"/>
    <x v="4"/>
    <s v=""/>
    <n v="71.68458781362007"/>
    <s v=""/>
    <s v=""/>
    <s v=""/>
    <s v=""/>
    <n v="71.68458781362007"/>
  </r>
  <r>
    <n v="34"/>
    <s v="Hulley, Steve"/>
    <x v="6"/>
    <x v="5"/>
    <s v=""/>
    <s v=""/>
    <s v=""/>
    <s v=""/>
    <s v=""/>
    <n v="96.342416720380712"/>
    <n v="96.342416720380712"/>
  </r>
  <r>
    <n v="35"/>
    <s v="Stopp, Andrew"/>
    <x v="6"/>
    <x v="5"/>
    <n v="58.802816901408448"/>
    <s v=""/>
    <s v=""/>
    <s v=""/>
    <s v=""/>
    <s v=""/>
    <n v="58.802816901408448"/>
  </r>
  <r>
    <n v="36"/>
    <s v=""/>
    <x v="1"/>
    <x v="2"/>
    <s v=""/>
    <s v=""/>
    <s v=""/>
    <s v=""/>
    <s v=""/>
    <s v=""/>
    <s v=""/>
  </r>
  <r>
    <n v="37"/>
    <s v="Crombie, Owen"/>
    <x v="6"/>
    <x v="5"/>
    <s v=""/>
    <n v="49.462365591397848"/>
    <s v=""/>
    <s v=""/>
    <s v=""/>
    <s v=""/>
    <n v="49.462365591397848"/>
  </r>
  <r>
    <n v="38"/>
    <s v=""/>
    <x v="1"/>
    <x v="2"/>
    <s v=""/>
    <s v=""/>
    <s v=""/>
    <s v=""/>
    <s v=""/>
    <s v=""/>
    <s v=""/>
  </r>
  <r>
    <n v="39"/>
    <s v=""/>
    <x v="1"/>
    <x v="2"/>
    <s v=""/>
    <s v=""/>
    <s v=""/>
    <s v=""/>
    <s v=""/>
    <s v=""/>
    <s v=""/>
  </r>
  <r>
    <n v="40"/>
    <s v=""/>
    <x v="1"/>
    <x v="2"/>
    <s v=""/>
    <s v=""/>
    <s v=""/>
    <s v=""/>
    <s v=""/>
    <s v=""/>
    <s v=""/>
  </r>
  <r>
    <n v="41"/>
    <s v=""/>
    <x v="1"/>
    <x v="2"/>
    <s v=""/>
    <s v=""/>
    <s v=""/>
    <s v=""/>
    <s v=""/>
    <s v=""/>
    <s v=""/>
  </r>
  <r>
    <n v="42"/>
    <s v=""/>
    <x v="1"/>
    <x v="2"/>
    <s v=""/>
    <s v=""/>
    <s v=""/>
    <s v=""/>
    <s v=""/>
    <s v=""/>
    <s v=""/>
  </r>
  <r>
    <n v="43"/>
    <s v=""/>
    <x v="1"/>
    <x v="2"/>
    <s v=""/>
    <s v=""/>
    <s v=""/>
    <s v=""/>
    <s v=""/>
    <s v=""/>
    <s v=""/>
  </r>
  <r>
    <n v="44"/>
    <s v=""/>
    <x v="1"/>
    <x v="2"/>
    <s v=""/>
    <s v=""/>
    <s v=""/>
    <s v=""/>
    <s v=""/>
    <s v=""/>
    <s v=""/>
  </r>
  <r>
    <n v="45"/>
    <s v=""/>
    <x v="1"/>
    <x v="2"/>
    <s v=""/>
    <s v=""/>
    <s v=""/>
    <s v=""/>
    <s v=""/>
    <s v=""/>
    <s v=""/>
  </r>
  <r>
    <n v="46"/>
    <s v=""/>
    <x v="1"/>
    <x v="2"/>
    <s v=""/>
    <s v=""/>
    <s v=""/>
    <s v=""/>
    <s v=""/>
    <s v=""/>
    <s v=""/>
  </r>
  <r>
    <n v="47"/>
    <s v=""/>
    <x v="1"/>
    <x v="2"/>
    <s v=""/>
    <s v=""/>
    <s v=""/>
    <s v=""/>
    <s v=""/>
    <s v=""/>
    <s v=""/>
  </r>
  <r>
    <n v="48"/>
    <s v=""/>
    <x v="1"/>
    <x v="2"/>
    <s v=""/>
    <s v=""/>
    <s v=""/>
    <s v=""/>
    <s v=""/>
    <s v=""/>
    <s v=""/>
  </r>
  <r>
    <n v="49"/>
    <s v=""/>
    <x v="1"/>
    <x v="2"/>
    <s v=""/>
    <s v=""/>
    <s v=""/>
    <s v=""/>
    <s v=""/>
    <s v=""/>
    <s v=""/>
  </r>
  <r>
    <n v="50"/>
    <s v=""/>
    <x v="1"/>
    <x v="2"/>
    <s v=""/>
    <s v=""/>
    <s v=""/>
    <s v=""/>
    <s v=""/>
    <s v=""/>
    <s v=""/>
  </r>
  <r>
    <n v="51"/>
    <s v=""/>
    <x v="1"/>
    <x v="2"/>
    <s v=""/>
    <s v=""/>
    <s v=""/>
    <s v=""/>
    <s v=""/>
    <s v=""/>
    <s v=""/>
  </r>
  <r>
    <n v="52"/>
    <s v=""/>
    <x v="1"/>
    <x v="2"/>
    <s v=""/>
    <s v=""/>
    <s v=""/>
    <s v=""/>
    <s v=""/>
    <s v=""/>
    <s v=""/>
  </r>
  <r>
    <n v="53"/>
    <s v=""/>
    <x v="1"/>
    <x v="2"/>
    <s v=""/>
    <s v=""/>
    <s v=""/>
    <s v=""/>
    <s v=""/>
    <s v=""/>
    <s v=""/>
  </r>
  <r>
    <n v="54"/>
    <s v=""/>
    <x v="1"/>
    <x v="2"/>
    <s v=""/>
    <s v=""/>
    <s v=""/>
    <s v=""/>
    <s v=""/>
    <s v=""/>
    <s v=""/>
  </r>
  <r>
    <n v="55"/>
    <s v=""/>
    <x v="1"/>
    <x v="2"/>
    <s v=""/>
    <s v=""/>
    <s v=""/>
    <s v=""/>
    <s v=""/>
    <s v=""/>
    <s v=""/>
  </r>
  <r>
    <n v="56"/>
    <s v=""/>
    <x v="1"/>
    <x v="2"/>
    <s v=""/>
    <s v=""/>
    <s v=""/>
    <s v=""/>
    <s v=""/>
    <s v=""/>
    <s v=""/>
  </r>
  <r>
    <n v="57"/>
    <s v=""/>
    <x v="1"/>
    <x v="2"/>
    <s v=""/>
    <s v=""/>
    <s v=""/>
    <s v=""/>
    <s v=""/>
    <s v=""/>
    <s v=""/>
  </r>
  <r>
    <n v="58"/>
    <s v=""/>
    <x v="1"/>
    <x v="2"/>
    <s v=""/>
    <s v=""/>
    <s v=""/>
    <s v=""/>
    <s v=""/>
    <s v=""/>
    <s v=""/>
  </r>
  <r>
    <n v="59"/>
    <s v=""/>
    <x v="1"/>
    <x v="2"/>
    <s v=""/>
    <s v=""/>
    <s v=""/>
    <s v=""/>
    <s v=""/>
    <s v=""/>
    <s v=""/>
  </r>
  <r>
    <n v="60"/>
    <s v=""/>
    <x v="1"/>
    <x v="2"/>
    <s v=""/>
    <s v=""/>
    <s v=""/>
    <s v=""/>
    <s v="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x v="0"/>
    <n v="2"/>
  </r>
  <r>
    <x v="0"/>
    <n v="1"/>
  </r>
  <r>
    <x v="1"/>
    <n v="2"/>
  </r>
  <r>
    <x v="1"/>
    <n v="1"/>
  </r>
  <r>
    <x v="2"/>
    <n v="0"/>
  </r>
  <r>
    <x v="3"/>
    <n v="1"/>
  </r>
  <r>
    <x v="3"/>
    <n v="1"/>
  </r>
  <r>
    <x v="3"/>
    <n v="1"/>
  </r>
  <r>
    <x v="4"/>
    <n v="0"/>
  </r>
  <r>
    <x v="4"/>
    <n v="0"/>
  </r>
  <r>
    <x v="5"/>
    <n v="2"/>
  </r>
  <r>
    <x v="5"/>
    <n v="1"/>
  </r>
  <r>
    <x v="6"/>
    <n v="0"/>
  </r>
  <r>
    <x v="6"/>
    <n v="0"/>
  </r>
  <r>
    <x v="7"/>
    <n v="1"/>
  </r>
  <r>
    <x v="7"/>
    <n v="1"/>
  </r>
  <r>
    <x v="7"/>
    <n v="1"/>
  </r>
  <r>
    <x v="8"/>
    <n v="0"/>
  </r>
  <r>
    <x v="9"/>
    <n v="2"/>
  </r>
  <r>
    <x v="9"/>
    <n v="1"/>
  </r>
  <r>
    <x v="10"/>
    <n v="0"/>
  </r>
  <r>
    <x v="10"/>
    <n v="0"/>
  </r>
  <r>
    <x v="10"/>
    <n v="0"/>
  </r>
  <r>
    <x v="10"/>
    <n v="0"/>
  </r>
  <r>
    <x v="10"/>
    <n v="0"/>
  </r>
  <r>
    <x v="10"/>
    <n v="0"/>
  </r>
  <r>
    <x v="11"/>
    <n v="2"/>
  </r>
  <r>
    <x v="11"/>
    <n v="1"/>
  </r>
  <r>
    <x v="12"/>
    <n v="1"/>
  </r>
  <r>
    <x v="12"/>
    <n v="0"/>
  </r>
  <r>
    <x v="12"/>
    <n v="0"/>
  </r>
  <r>
    <x v="12"/>
    <n v="1"/>
  </r>
  <r>
    <x v="12"/>
    <n v="1"/>
  </r>
  <r>
    <x v="13"/>
    <n v="1"/>
  </r>
  <r>
    <x v="13"/>
    <n v="1"/>
  </r>
  <r>
    <x v="13"/>
    <n v="0"/>
  </r>
  <r>
    <x v="13"/>
    <n v="1"/>
  </r>
  <r>
    <x v="14"/>
    <n v="0"/>
  </r>
  <r>
    <x v="6"/>
    <n v="0"/>
  </r>
  <r>
    <x v="4"/>
    <n v="0"/>
  </r>
  <r>
    <x v="10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  <r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4" indent="0" compact="0" compactData="0" gridDropZones="1" multipleFieldFilters="0">
  <location ref="Y76:Z91" firstHeaderRow="2" firstDataRow="2" firstDataCol="1"/>
  <pivotFields count="2">
    <pivotField axis="axisRow" compact="0" outline="0" showAll="0">
      <items count="33">
        <item m="1" x="15"/>
        <item h="1" m="1" x="25"/>
        <item h="1" m="1" x="30"/>
        <item m="1" x="28"/>
        <item m="1" x="20"/>
        <item m="1" x="22"/>
        <item m="1" x="24"/>
        <item m="1" x="23"/>
        <item h="1" m="1" x="27"/>
        <item m="1" x="17"/>
        <item h="1" m="1" x="21"/>
        <item h="1" m="1" x="26"/>
        <item m="1" x="18"/>
        <item m="1" x="19"/>
        <item h="1" m="1" x="16"/>
        <item x="0"/>
        <item x="1"/>
        <item x="3"/>
        <item m="1" x="31"/>
        <item x="4"/>
        <item x="5"/>
        <item x="6"/>
        <item x="7"/>
        <item x="8"/>
        <item x="9"/>
        <item m="1" x="29"/>
        <item x="10"/>
        <item x="11"/>
        <item x="12"/>
        <item x="13"/>
        <item x="14"/>
        <item h="1" x="2"/>
        <item t="default"/>
      </items>
    </pivotField>
    <pivotField dataField="1" compact="0" outline="0" showAll="0" defaultSubtotal="0"/>
  </pivotFields>
  <rowFields count="1">
    <field x="0"/>
  </rowFields>
  <rowItems count="14"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</rowItems>
  <colItems count="1">
    <i/>
  </colItems>
  <dataFields count="1">
    <dataField name="Sum of T cnt" fld="1" baseField="0" baseItem="0"/>
  </dataField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4" indent="0" compact="0" compactData="0" gridDropZones="1" multipleFieldFilters="0">
  <location ref="C70:E81" firstHeaderRow="2" firstDataRow="2" firstDataCol="2"/>
  <pivotFields count="11">
    <pivotField compact="0" outline="0" showAll="0"/>
    <pivotField compact="0" outline="0" showAll="0"/>
    <pivotField axis="axisRow" compact="0" outline="0" showAll="0" defaultSubtotal="0">
      <items count="10">
        <item x="1"/>
        <item m="1" x="8"/>
        <item m="1" x="7"/>
        <item m="1" x="9"/>
        <item x="0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0">
        <item x="2"/>
        <item x="0"/>
        <item x="1"/>
        <item m="1" x="8"/>
        <item m="1" x="7"/>
        <item m="1" x="6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2"/>
    <field x="3"/>
  </rowFields>
  <rowItems count="10">
    <i>
      <x/>
      <x/>
    </i>
    <i>
      <x v="4"/>
      <x v="1"/>
    </i>
    <i r="1">
      <x v="2"/>
    </i>
    <i r="1">
      <x v="6"/>
    </i>
    <i>
      <x v="5"/>
      <x v="1"/>
    </i>
    <i>
      <x v="6"/>
      <x v="1"/>
    </i>
    <i>
      <x v="7"/>
      <x v="1"/>
    </i>
    <i>
      <x v="8"/>
      <x v="1"/>
    </i>
    <i>
      <x v="9"/>
      <x v="7"/>
    </i>
    <i r="1">
      <x v="8"/>
    </i>
  </rowItems>
  <colItems count="1">
    <i/>
  </colItems>
  <dataFields count="1">
    <dataField name="Team Score" fld="10" baseField="3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workbookViewId="0">
      <pane ySplit="10" topLeftCell="A34" activePane="bottomLeft" state="frozen"/>
      <selection pane="bottomLeft" activeCell="Q51" sqref="Q51"/>
    </sheetView>
  </sheetViews>
  <sheetFormatPr defaultRowHeight="14.4"/>
  <cols>
    <col min="1" max="1" width="4.33203125" customWidth="1"/>
    <col min="2" max="3" width="4.33203125" style="2" customWidth="1"/>
    <col min="4" max="4" width="17.6640625" customWidth="1"/>
    <col min="5" max="5" width="11.44140625" customWidth="1"/>
    <col min="6" max="6" width="10.6640625" style="2" customWidth="1"/>
    <col min="7" max="18" width="4" customWidth="1"/>
    <col min="19" max="20" width="5.109375" customWidth="1"/>
    <col min="21" max="21" width="29.44140625" customWidth="1"/>
    <col min="22" max="22" width="5.44140625" customWidth="1"/>
    <col min="23" max="23" width="36.33203125" customWidth="1"/>
    <col min="24" max="24" width="3.6640625" style="3" customWidth="1"/>
    <col min="25" max="25" width="16.77734375" style="2" customWidth="1"/>
    <col min="26" max="26" width="5.21875" style="2" customWidth="1"/>
    <col min="27" max="27" width="19.109375" style="2" customWidth="1"/>
  </cols>
  <sheetData>
    <row r="1" spans="1:27">
      <c r="U1" t="s">
        <v>59</v>
      </c>
    </row>
    <row r="2" spans="1:27" ht="23.4">
      <c r="D2" s="1" t="s">
        <v>0</v>
      </c>
      <c r="U2" s="58" t="s">
        <v>179</v>
      </c>
    </row>
    <row r="3" spans="1:27">
      <c r="D3" s="4" t="str">
        <f ca="1">CELL("filename",A1)</f>
        <v>C:\Users\marj\Desktop\My Documents\aaALACS 2017\ALAC Results 2017\[Aeros Sportsman.xlsx]Registrations</v>
      </c>
    </row>
    <row r="5" spans="1:27" ht="15.6">
      <c r="D5" s="8" t="s">
        <v>1</v>
      </c>
    </row>
    <row r="6" spans="1:27">
      <c r="G6" t="s">
        <v>90</v>
      </c>
    </row>
    <row r="7" spans="1:27">
      <c r="G7" s="9" t="s">
        <v>16</v>
      </c>
      <c r="M7" t="s">
        <v>17</v>
      </c>
      <c r="R7" t="s">
        <v>18</v>
      </c>
      <c r="U7" s="57" t="s">
        <v>47</v>
      </c>
      <c r="W7" t="s">
        <v>53</v>
      </c>
    </row>
    <row r="8" spans="1:27" ht="15" thickBot="1">
      <c r="B8" s="57" t="s">
        <v>54</v>
      </c>
      <c r="G8" t="s">
        <v>20</v>
      </c>
    </row>
    <row r="9" spans="1:27" s="6" customFormat="1">
      <c r="A9" s="12"/>
      <c r="B9" s="189" t="s">
        <v>19</v>
      </c>
      <c r="C9" s="190"/>
      <c r="D9" s="13"/>
      <c r="E9" s="13"/>
      <c r="F9" s="13"/>
      <c r="G9" s="191" t="s">
        <v>4</v>
      </c>
      <c r="H9" s="191"/>
      <c r="I9" s="191"/>
      <c r="J9" s="191" t="s">
        <v>7</v>
      </c>
      <c r="K9" s="191"/>
      <c r="L9" s="191"/>
      <c r="M9" s="191" t="s">
        <v>8</v>
      </c>
      <c r="N9" s="191"/>
      <c r="O9" s="191"/>
      <c r="P9" s="192" t="s">
        <v>9</v>
      </c>
      <c r="Q9" s="193"/>
      <c r="R9" s="194"/>
      <c r="S9" s="191" t="s">
        <v>11</v>
      </c>
      <c r="T9" s="191"/>
      <c r="U9" s="13"/>
      <c r="V9" s="13"/>
      <c r="W9" s="14" t="s">
        <v>14</v>
      </c>
      <c r="X9" s="37"/>
      <c r="Y9" s="189" t="s">
        <v>22</v>
      </c>
      <c r="Z9" s="190"/>
      <c r="AA9" s="36"/>
    </row>
    <row r="10" spans="1:27" ht="15" thickBot="1">
      <c r="A10" s="54" t="s">
        <v>2</v>
      </c>
      <c r="B10" s="29" t="s">
        <v>6</v>
      </c>
      <c r="C10" s="32" t="s">
        <v>5</v>
      </c>
      <c r="D10" s="55" t="s">
        <v>3</v>
      </c>
      <c r="E10" s="55" t="s">
        <v>66</v>
      </c>
      <c r="F10" s="55" t="s">
        <v>67</v>
      </c>
      <c r="G10" s="49" t="s">
        <v>15</v>
      </c>
      <c r="H10" s="50" t="s">
        <v>5</v>
      </c>
      <c r="I10" s="51" t="s">
        <v>6</v>
      </c>
      <c r="J10" s="49" t="s">
        <v>15</v>
      </c>
      <c r="K10" s="50" t="s">
        <v>5</v>
      </c>
      <c r="L10" s="51" t="s">
        <v>6</v>
      </c>
      <c r="M10" s="49" t="s">
        <v>15</v>
      </c>
      <c r="N10" s="50" t="s">
        <v>5</v>
      </c>
      <c r="O10" s="51" t="s">
        <v>6</v>
      </c>
      <c r="P10" s="49" t="s">
        <v>10</v>
      </c>
      <c r="Q10" s="50" t="s">
        <v>5</v>
      </c>
      <c r="R10" s="51" t="s">
        <v>6</v>
      </c>
      <c r="S10" s="49" t="s">
        <v>15</v>
      </c>
      <c r="T10" s="50" t="s">
        <v>5</v>
      </c>
      <c r="U10" s="55" t="s">
        <v>12</v>
      </c>
      <c r="V10" s="55" t="s">
        <v>13</v>
      </c>
      <c r="W10" s="56"/>
      <c r="X10" s="38"/>
      <c r="Y10" s="11" t="s">
        <v>21</v>
      </c>
      <c r="Z10" s="11" t="s">
        <v>41</v>
      </c>
      <c r="AA10" s="3"/>
    </row>
    <row r="11" spans="1:27">
      <c r="A11" s="10">
        <v>1</v>
      </c>
      <c r="B11" s="30" t="str">
        <f t="shared" ref="B11:B42" si="0">IF(COUNTIF(G11:T11,"O")=0,"",IF(COUNTIF(G11:T11,"O")=3,"O","ERR"))</f>
        <v>O</v>
      </c>
      <c r="C11" s="33" t="str">
        <f t="shared" ref="C11:C42" si="1">IF(COUNTIF(G11:T11,"T")&gt;0,"T","")</f>
        <v>T</v>
      </c>
      <c r="D11" s="105" t="s">
        <v>97</v>
      </c>
      <c r="E11" s="105" t="s">
        <v>98</v>
      </c>
      <c r="F11" s="105" t="s">
        <v>55</v>
      </c>
      <c r="G11" s="74" t="s">
        <v>15</v>
      </c>
      <c r="H11" s="92" t="s">
        <v>5</v>
      </c>
      <c r="I11" s="84" t="s">
        <v>6</v>
      </c>
      <c r="J11" s="76" t="s">
        <v>15</v>
      </c>
      <c r="K11" s="94"/>
      <c r="L11" s="86" t="s">
        <v>6</v>
      </c>
      <c r="M11" s="77" t="s">
        <v>15</v>
      </c>
      <c r="N11" s="96" t="s">
        <v>5</v>
      </c>
      <c r="O11" s="88" t="s">
        <v>6</v>
      </c>
      <c r="P11" s="78"/>
      <c r="Q11" s="98"/>
      <c r="R11" s="90"/>
      <c r="S11" s="79"/>
      <c r="T11" s="100"/>
      <c r="U11" s="106" t="s">
        <v>99</v>
      </c>
      <c r="V11" s="52"/>
      <c r="W11" s="52"/>
      <c r="X11" s="39"/>
      <c r="Y11" s="10" t="str">
        <f t="shared" ref="Y11:Y42" si="2">CONCATENATE(E11," ",F11)</f>
        <v>ACST  Team 1</v>
      </c>
      <c r="Z11" s="10">
        <f t="shared" ref="Z11:Z42" si="3">COUNTIF(G11:T11,"T")</f>
        <v>2</v>
      </c>
      <c r="AA11" s="3"/>
    </row>
    <row r="12" spans="1:27">
      <c r="A12" s="5">
        <f>A11+1</f>
        <v>2</v>
      </c>
      <c r="B12" s="31" t="str">
        <f t="shared" si="0"/>
        <v>O</v>
      </c>
      <c r="C12" s="34" t="str">
        <f t="shared" si="1"/>
        <v>T</v>
      </c>
      <c r="D12" s="104" t="s">
        <v>100</v>
      </c>
      <c r="E12" s="104" t="s">
        <v>98</v>
      </c>
      <c r="F12" s="104" t="s">
        <v>55</v>
      </c>
      <c r="G12" s="75" t="s">
        <v>15</v>
      </c>
      <c r="H12" s="93"/>
      <c r="I12" s="85" t="s">
        <v>6</v>
      </c>
      <c r="J12" s="80" t="s">
        <v>15</v>
      </c>
      <c r="K12" s="95" t="s">
        <v>5</v>
      </c>
      <c r="L12" s="87" t="s">
        <v>6</v>
      </c>
      <c r="M12" s="81" t="s">
        <v>15</v>
      </c>
      <c r="N12" s="97"/>
      <c r="O12" s="89" t="s">
        <v>6</v>
      </c>
      <c r="P12" s="82"/>
      <c r="Q12" s="99"/>
      <c r="R12" s="91"/>
      <c r="S12" s="83"/>
      <c r="T12" s="101"/>
      <c r="U12" s="107" t="s">
        <v>99</v>
      </c>
      <c r="V12" s="53"/>
      <c r="W12" s="53"/>
      <c r="X12" s="39"/>
      <c r="Y12" s="5" t="str">
        <f t="shared" si="2"/>
        <v>ACST  Team 1</v>
      </c>
      <c r="Z12" s="5">
        <f t="shared" si="3"/>
        <v>1</v>
      </c>
      <c r="AA12" s="3"/>
    </row>
    <row r="13" spans="1:27">
      <c r="A13" s="5">
        <f t="shared" ref="A13:A70" si="4">A12+1</f>
        <v>3</v>
      </c>
      <c r="B13" s="31" t="str">
        <f t="shared" si="0"/>
        <v>O</v>
      </c>
      <c r="C13" s="34" t="str">
        <f t="shared" si="1"/>
        <v>T</v>
      </c>
      <c r="D13" s="104" t="s">
        <v>101</v>
      </c>
      <c r="E13" s="104" t="s">
        <v>98</v>
      </c>
      <c r="F13" s="104" t="s">
        <v>56</v>
      </c>
      <c r="G13" s="75" t="s">
        <v>15</v>
      </c>
      <c r="H13" s="93"/>
      <c r="I13" s="85" t="s">
        <v>6</v>
      </c>
      <c r="J13" s="80" t="s">
        <v>15</v>
      </c>
      <c r="K13" s="95" t="s">
        <v>5</v>
      </c>
      <c r="L13" s="87" t="s">
        <v>6</v>
      </c>
      <c r="M13" s="81" t="s">
        <v>15</v>
      </c>
      <c r="N13" s="97" t="s">
        <v>5</v>
      </c>
      <c r="O13" s="89" t="s">
        <v>6</v>
      </c>
      <c r="P13" s="82"/>
      <c r="Q13" s="99"/>
      <c r="R13" s="91"/>
      <c r="S13" s="83"/>
      <c r="T13" s="101"/>
      <c r="U13" s="107" t="s">
        <v>102</v>
      </c>
      <c r="V13" s="53"/>
      <c r="W13" s="53"/>
      <c r="X13" s="39"/>
      <c r="Y13" s="5" t="str">
        <f t="shared" si="2"/>
        <v>ACST  Team 2</v>
      </c>
      <c r="Z13" s="5">
        <f t="shared" si="3"/>
        <v>2</v>
      </c>
      <c r="AA13" s="3"/>
    </row>
    <row r="14" spans="1:27">
      <c r="A14" s="5">
        <f t="shared" si="4"/>
        <v>4</v>
      </c>
      <c r="B14" s="31" t="str">
        <f t="shared" si="0"/>
        <v>O</v>
      </c>
      <c r="C14" s="34" t="str">
        <f t="shared" si="1"/>
        <v>T</v>
      </c>
      <c r="D14" s="104" t="s">
        <v>103</v>
      </c>
      <c r="E14" s="104" t="s">
        <v>98</v>
      </c>
      <c r="F14" s="104" t="s">
        <v>56</v>
      </c>
      <c r="G14" s="75" t="s">
        <v>15</v>
      </c>
      <c r="H14" s="93" t="s">
        <v>5</v>
      </c>
      <c r="I14" s="85" t="s">
        <v>6</v>
      </c>
      <c r="J14" s="80" t="s">
        <v>15</v>
      </c>
      <c r="K14" s="95"/>
      <c r="L14" s="87" t="s">
        <v>6</v>
      </c>
      <c r="M14" s="81" t="s">
        <v>15</v>
      </c>
      <c r="N14" s="97"/>
      <c r="O14" s="89" t="s">
        <v>6</v>
      </c>
      <c r="P14" s="82"/>
      <c r="Q14" s="99"/>
      <c r="R14" s="91"/>
      <c r="S14" s="83"/>
      <c r="T14" s="101"/>
      <c r="U14" s="107" t="s">
        <v>99</v>
      </c>
      <c r="V14" s="53"/>
      <c r="W14" s="53"/>
      <c r="X14" s="39"/>
      <c r="Y14" s="5" t="str">
        <f t="shared" si="2"/>
        <v>ACST  Team 2</v>
      </c>
      <c r="Z14" s="5">
        <f t="shared" si="3"/>
        <v>1</v>
      </c>
      <c r="AA14" s="3"/>
    </row>
    <row r="15" spans="1:27">
      <c r="A15" s="5">
        <f t="shared" si="4"/>
        <v>5</v>
      </c>
      <c r="B15" s="31" t="str">
        <f t="shared" si="0"/>
        <v/>
      </c>
      <c r="C15" s="34" t="str">
        <f t="shared" si="1"/>
        <v/>
      </c>
      <c r="D15" s="104"/>
      <c r="E15" s="104"/>
      <c r="F15" s="104"/>
      <c r="G15" s="75"/>
      <c r="H15" s="93"/>
      <c r="I15" s="85"/>
      <c r="J15" s="80"/>
      <c r="K15" s="95"/>
      <c r="L15" s="87"/>
      <c r="M15" s="81"/>
      <c r="N15" s="97"/>
      <c r="O15" s="89"/>
      <c r="P15" s="82"/>
      <c r="Q15" s="99"/>
      <c r="R15" s="91"/>
      <c r="S15" s="83"/>
      <c r="T15" s="101"/>
      <c r="U15" s="107"/>
      <c r="V15" s="53"/>
      <c r="W15" s="53"/>
      <c r="X15" s="39"/>
      <c r="Y15" s="5" t="str">
        <f t="shared" si="2"/>
        <v/>
      </c>
      <c r="Z15" s="5">
        <f t="shared" si="3"/>
        <v>0</v>
      </c>
      <c r="AA15" s="3"/>
    </row>
    <row r="16" spans="1:27">
      <c r="A16" s="5">
        <f t="shared" si="4"/>
        <v>6</v>
      </c>
      <c r="B16" s="31" t="str">
        <f t="shared" si="0"/>
        <v>O</v>
      </c>
      <c r="C16" s="34" t="str">
        <f t="shared" si="1"/>
        <v>T</v>
      </c>
      <c r="D16" s="104" t="s">
        <v>104</v>
      </c>
      <c r="E16" s="104" t="s">
        <v>98</v>
      </c>
      <c r="F16" s="104" t="s">
        <v>105</v>
      </c>
      <c r="G16" s="75" t="s">
        <v>15</v>
      </c>
      <c r="H16" s="93"/>
      <c r="I16" s="85" t="s">
        <v>6</v>
      </c>
      <c r="J16" s="80" t="s">
        <v>15</v>
      </c>
      <c r="K16" s="95" t="s">
        <v>5</v>
      </c>
      <c r="L16" s="87" t="s">
        <v>6</v>
      </c>
      <c r="M16" s="81" t="s">
        <v>15</v>
      </c>
      <c r="N16" s="97"/>
      <c r="O16" s="89" t="s">
        <v>6</v>
      </c>
      <c r="P16" s="82"/>
      <c r="Q16" s="99"/>
      <c r="R16" s="91"/>
      <c r="S16" s="83"/>
      <c r="T16" s="101"/>
      <c r="U16" s="107" t="s">
        <v>102</v>
      </c>
      <c r="V16" s="53"/>
      <c r="W16" s="53"/>
      <c r="X16" s="39"/>
      <c r="Y16" s="5" t="str">
        <f t="shared" si="2"/>
        <v>ACST  Team 3</v>
      </c>
      <c r="Z16" s="5">
        <f t="shared" si="3"/>
        <v>1</v>
      </c>
      <c r="AA16" s="3"/>
    </row>
    <row r="17" spans="1:27">
      <c r="A17" s="5">
        <f t="shared" si="4"/>
        <v>7</v>
      </c>
      <c r="B17" s="31" t="str">
        <f t="shared" si="0"/>
        <v>O</v>
      </c>
      <c r="C17" s="34" t="str">
        <f t="shared" si="1"/>
        <v>T</v>
      </c>
      <c r="D17" s="104" t="s">
        <v>106</v>
      </c>
      <c r="E17" s="104" t="s">
        <v>98</v>
      </c>
      <c r="F17" s="104" t="s">
        <v>105</v>
      </c>
      <c r="G17" s="75" t="s">
        <v>15</v>
      </c>
      <c r="H17" s="93" t="s">
        <v>5</v>
      </c>
      <c r="I17" s="85" t="s">
        <v>6</v>
      </c>
      <c r="J17" s="80" t="s">
        <v>15</v>
      </c>
      <c r="K17" s="95"/>
      <c r="L17" s="87" t="s">
        <v>6</v>
      </c>
      <c r="M17" s="81" t="s">
        <v>15</v>
      </c>
      <c r="N17" s="97"/>
      <c r="O17" s="89" t="s">
        <v>6</v>
      </c>
      <c r="P17" s="82"/>
      <c r="Q17" s="99"/>
      <c r="R17" s="91"/>
      <c r="S17" s="83"/>
      <c r="T17" s="101"/>
      <c r="U17" s="107" t="s">
        <v>102</v>
      </c>
      <c r="V17" s="53"/>
      <c r="W17" s="53"/>
      <c r="X17" s="39"/>
      <c r="Y17" s="5" t="str">
        <f t="shared" si="2"/>
        <v>ACST  Team 3</v>
      </c>
      <c r="Z17" s="5">
        <f t="shared" si="3"/>
        <v>1</v>
      </c>
      <c r="AA17" s="3"/>
    </row>
    <row r="18" spans="1:27">
      <c r="A18" s="5">
        <f t="shared" si="4"/>
        <v>8</v>
      </c>
      <c r="B18" s="31" t="str">
        <f t="shared" si="0"/>
        <v>O</v>
      </c>
      <c r="C18" s="34" t="str">
        <f t="shared" si="1"/>
        <v>T</v>
      </c>
      <c r="D18" s="104" t="s">
        <v>107</v>
      </c>
      <c r="E18" s="104" t="s">
        <v>98</v>
      </c>
      <c r="F18" s="104" t="s">
        <v>105</v>
      </c>
      <c r="G18" s="75" t="s">
        <v>15</v>
      </c>
      <c r="H18" s="93"/>
      <c r="I18" s="85" t="s">
        <v>6</v>
      </c>
      <c r="J18" s="80" t="s">
        <v>15</v>
      </c>
      <c r="K18" s="95"/>
      <c r="L18" s="87" t="s">
        <v>6</v>
      </c>
      <c r="M18" s="81" t="s">
        <v>15</v>
      </c>
      <c r="N18" s="97" t="s">
        <v>5</v>
      </c>
      <c r="O18" s="89" t="s">
        <v>6</v>
      </c>
      <c r="P18" s="82"/>
      <c r="Q18" s="99"/>
      <c r="R18" s="91"/>
      <c r="S18" s="83"/>
      <c r="T18" s="101"/>
      <c r="U18" s="107" t="s">
        <v>108</v>
      </c>
      <c r="V18" s="53"/>
      <c r="W18" s="53"/>
      <c r="X18" s="39"/>
      <c r="Y18" s="5" t="str">
        <f t="shared" si="2"/>
        <v>ACST  Team 3</v>
      </c>
      <c r="Z18" s="5">
        <f t="shared" si="3"/>
        <v>1</v>
      </c>
      <c r="AA18" s="3"/>
    </row>
    <row r="19" spans="1:27">
      <c r="A19" s="5">
        <f t="shared" si="4"/>
        <v>9</v>
      </c>
      <c r="B19" s="31" t="str">
        <f t="shared" si="0"/>
        <v/>
      </c>
      <c r="C19" s="34" t="str">
        <f t="shared" si="1"/>
        <v/>
      </c>
      <c r="D19" s="104" t="s">
        <v>233</v>
      </c>
      <c r="E19" s="104" t="s">
        <v>111</v>
      </c>
      <c r="F19" s="104"/>
      <c r="G19" s="75"/>
      <c r="H19" s="93"/>
      <c r="I19" s="85"/>
      <c r="J19" s="80"/>
      <c r="K19" s="95"/>
      <c r="L19" s="87"/>
      <c r="M19" s="81"/>
      <c r="N19" s="97"/>
      <c r="O19" s="89"/>
      <c r="P19" s="82" t="s">
        <v>57</v>
      </c>
      <c r="Q19" s="99"/>
      <c r="R19" s="91"/>
      <c r="S19" s="83"/>
      <c r="T19" s="101"/>
      <c r="U19" s="107" t="s">
        <v>109</v>
      </c>
      <c r="V19" s="53"/>
      <c r="W19" s="53"/>
      <c r="X19" s="39"/>
      <c r="Y19" s="5" t="str">
        <f t="shared" si="2"/>
        <v xml:space="preserve">LVAC </v>
      </c>
      <c r="Z19" s="5">
        <f t="shared" si="3"/>
        <v>0</v>
      </c>
      <c r="AA19" s="3"/>
    </row>
    <row r="20" spans="1:27">
      <c r="A20" s="5">
        <f t="shared" si="4"/>
        <v>10</v>
      </c>
      <c r="B20" s="31" t="str">
        <f t="shared" si="0"/>
        <v/>
      </c>
      <c r="C20" s="34" t="str">
        <f t="shared" si="1"/>
        <v/>
      </c>
      <c r="D20" s="104" t="s">
        <v>110</v>
      </c>
      <c r="E20" s="104" t="s">
        <v>111</v>
      </c>
      <c r="F20" s="104"/>
      <c r="G20" s="75" t="s">
        <v>15</v>
      </c>
      <c r="H20" s="93"/>
      <c r="I20" s="85"/>
      <c r="J20" s="80" t="s">
        <v>15</v>
      </c>
      <c r="K20" s="95"/>
      <c r="L20" s="87"/>
      <c r="M20" s="81"/>
      <c r="N20" s="97"/>
      <c r="O20" s="89"/>
      <c r="P20" s="82"/>
      <c r="Q20" s="99"/>
      <c r="R20" s="91"/>
      <c r="S20" s="83"/>
      <c r="T20" s="101"/>
      <c r="U20" s="107" t="s">
        <v>112</v>
      </c>
      <c r="V20" s="53"/>
      <c r="W20" s="53"/>
      <c r="X20" s="39"/>
      <c r="Y20" s="5" t="str">
        <f t="shared" si="2"/>
        <v xml:space="preserve">LVAC </v>
      </c>
      <c r="Z20" s="5">
        <f t="shared" si="3"/>
        <v>0</v>
      </c>
      <c r="AA20" s="3"/>
    </row>
    <row r="21" spans="1:27">
      <c r="A21" s="5">
        <f t="shared" si="4"/>
        <v>11</v>
      </c>
      <c r="B21" s="31" t="str">
        <f t="shared" si="0"/>
        <v>O</v>
      </c>
      <c r="C21" s="34" t="str">
        <f t="shared" si="1"/>
        <v>T</v>
      </c>
      <c r="D21" s="104" t="s">
        <v>113</v>
      </c>
      <c r="E21" s="104" t="s">
        <v>111</v>
      </c>
      <c r="F21" s="104" t="s">
        <v>55</v>
      </c>
      <c r="G21" s="75" t="s">
        <v>15</v>
      </c>
      <c r="H21" s="93" t="s">
        <v>5</v>
      </c>
      <c r="I21" s="85" t="s">
        <v>6</v>
      </c>
      <c r="J21" s="80" t="s">
        <v>15</v>
      </c>
      <c r="K21" s="95" t="s">
        <v>5</v>
      </c>
      <c r="L21" s="87" t="s">
        <v>6</v>
      </c>
      <c r="M21" s="81" t="s">
        <v>15</v>
      </c>
      <c r="N21" s="97"/>
      <c r="O21" s="89" t="s">
        <v>6</v>
      </c>
      <c r="P21" s="82"/>
      <c r="Q21" s="99"/>
      <c r="R21" s="91"/>
      <c r="S21" s="83"/>
      <c r="T21" s="101"/>
      <c r="U21" s="107" t="s">
        <v>114</v>
      </c>
      <c r="V21" s="53"/>
      <c r="W21" s="53"/>
      <c r="X21" s="39"/>
      <c r="Y21" s="5" t="str">
        <f t="shared" si="2"/>
        <v>LVAC Team 1</v>
      </c>
      <c r="Z21" s="5">
        <f t="shared" si="3"/>
        <v>2</v>
      </c>
      <c r="AA21" s="3"/>
    </row>
    <row r="22" spans="1:27">
      <c r="A22" s="5">
        <f t="shared" si="4"/>
        <v>12</v>
      </c>
      <c r="B22" s="31" t="str">
        <f t="shared" si="0"/>
        <v>O</v>
      </c>
      <c r="C22" s="34" t="str">
        <f t="shared" si="1"/>
        <v>T</v>
      </c>
      <c r="D22" s="104" t="s">
        <v>115</v>
      </c>
      <c r="E22" s="104" t="s">
        <v>111</v>
      </c>
      <c r="F22" s="104" t="s">
        <v>55</v>
      </c>
      <c r="G22" s="75" t="s">
        <v>15</v>
      </c>
      <c r="H22" s="93"/>
      <c r="I22" s="85" t="s">
        <v>6</v>
      </c>
      <c r="J22" s="80" t="s">
        <v>15</v>
      </c>
      <c r="K22" s="95"/>
      <c r="L22" s="87" t="s">
        <v>6</v>
      </c>
      <c r="M22" s="81" t="s">
        <v>15</v>
      </c>
      <c r="N22" s="97" t="s">
        <v>5</v>
      </c>
      <c r="O22" s="89" t="s">
        <v>6</v>
      </c>
      <c r="P22" s="82"/>
      <c r="Q22" s="99"/>
      <c r="R22" s="91"/>
      <c r="S22" s="83"/>
      <c r="T22" s="101"/>
      <c r="U22" s="107" t="s">
        <v>114</v>
      </c>
      <c r="V22" s="53"/>
      <c r="W22" s="53"/>
      <c r="X22" s="39"/>
      <c r="Y22" s="5" t="str">
        <f t="shared" si="2"/>
        <v>LVAC Team 1</v>
      </c>
      <c r="Z22" s="5">
        <f t="shared" si="3"/>
        <v>1</v>
      </c>
      <c r="AA22" s="3"/>
    </row>
    <row r="23" spans="1:27">
      <c r="A23" s="5">
        <f t="shared" si="4"/>
        <v>13</v>
      </c>
      <c r="B23" s="31" t="str">
        <f t="shared" si="0"/>
        <v/>
      </c>
      <c r="C23" s="34" t="str">
        <f t="shared" si="1"/>
        <v/>
      </c>
      <c r="D23" s="104" t="s">
        <v>116</v>
      </c>
      <c r="E23" s="104" t="s">
        <v>117</v>
      </c>
      <c r="F23" s="104"/>
      <c r="G23" s="75" t="s">
        <v>15</v>
      </c>
      <c r="H23" s="93"/>
      <c r="I23" s="85"/>
      <c r="J23" s="80" t="s">
        <v>15</v>
      </c>
      <c r="K23" s="95"/>
      <c r="L23" s="87"/>
      <c r="M23" s="81"/>
      <c r="N23" s="97"/>
      <c r="O23" s="89"/>
      <c r="P23" s="82"/>
      <c r="Q23" s="99"/>
      <c r="R23" s="91"/>
      <c r="S23" s="83"/>
      <c r="T23" s="101"/>
      <c r="U23" s="107" t="s">
        <v>118</v>
      </c>
      <c r="V23" s="53"/>
      <c r="W23" s="53"/>
      <c r="X23" s="39"/>
      <c r="Y23" s="5" t="str">
        <f t="shared" si="2"/>
        <v xml:space="preserve">MRAC </v>
      </c>
      <c r="Z23" s="5">
        <f t="shared" si="3"/>
        <v>0</v>
      </c>
      <c r="AA23" s="3"/>
    </row>
    <row r="24" spans="1:27">
      <c r="A24" s="5">
        <f t="shared" si="4"/>
        <v>14</v>
      </c>
      <c r="B24" s="31" t="str">
        <f t="shared" si="0"/>
        <v/>
      </c>
      <c r="C24" s="34" t="str">
        <f t="shared" si="1"/>
        <v/>
      </c>
      <c r="D24" s="104" t="s">
        <v>119</v>
      </c>
      <c r="E24" s="104" t="s">
        <v>117</v>
      </c>
      <c r="F24" s="104"/>
      <c r="G24" s="75" t="s">
        <v>15</v>
      </c>
      <c r="H24" s="93"/>
      <c r="I24" s="85"/>
      <c r="J24" s="80" t="s">
        <v>15</v>
      </c>
      <c r="K24" s="95"/>
      <c r="L24" s="87"/>
      <c r="M24" s="81"/>
      <c r="N24" s="97"/>
      <c r="O24" s="89"/>
      <c r="P24" s="82"/>
      <c r="Q24" s="99"/>
      <c r="R24" s="91"/>
      <c r="S24" s="83"/>
      <c r="T24" s="101"/>
      <c r="U24" s="107" t="s">
        <v>118</v>
      </c>
      <c r="V24" s="53"/>
      <c r="W24" s="53"/>
      <c r="X24" s="39"/>
      <c r="Y24" s="5" t="str">
        <f t="shared" si="2"/>
        <v xml:space="preserve">MRAC </v>
      </c>
      <c r="Z24" s="5">
        <f t="shared" si="3"/>
        <v>0</v>
      </c>
      <c r="AA24" s="3"/>
    </row>
    <row r="25" spans="1:27">
      <c r="A25" s="5">
        <f t="shared" si="4"/>
        <v>15</v>
      </c>
      <c r="B25" s="31" t="str">
        <f t="shared" si="0"/>
        <v>O</v>
      </c>
      <c r="C25" s="34" t="str">
        <f t="shared" si="1"/>
        <v>T</v>
      </c>
      <c r="D25" s="104" t="s">
        <v>120</v>
      </c>
      <c r="E25" s="104" t="s">
        <v>121</v>
      </c>
      <c r="F25" s="104" t="s">
        <v>55</v>
      </c>
      <c r="G25" s="75" t="s">
        <v>15</v>
      </c>
      <c r="H25" s="93" t="s">
        <v>5</v>
      </c>
      <c r="I25" s="85" t="s">
        <v>6</v>
      </c>
      <c r="J25" s="80" t="s">
        <v>15</v>
      </c>
      <c r="K25" s="95"/>
      <c r="L25" s="87" t="s">
        <v>6</v>
      </c>
      <c r="M25" s="81" t="s">
        <v>15</v>
      </c>
      <c r="N25" s="97"/>
      <c r="O25" s="89" t="s">
        <v>6</v>
      </c>
      <c r="P25" s="82"/>
      <c r="Q25" s="99"/>
      <c r="R25" s="91"/>
      <c r="S25" s="83" t="s">
        <v>15</v>
      </c>
      <c r="T25" s="101"/>
      <c r="U25" s="107" t="s">
        <v>118</v>
      </c>
      <c r="V25" s="53"/>
      <c r="W25" s="53"/>
      <c r="X25" s="39"/>
      <c r="Y25" s="5" t="str">
        <f t="shared" si="2"/>
        <v>RNAC Team 1</v>
      </c>
      <c r="Z25" s="5">
        <f t="shared" si="3"/>
        <v>1</v>
      </c>
      <c r="AA25" s="3"/>
    </row>
    <row r="26" spans="1:27">
      <c r="A26" s="5">
        <f t="shared" si="4"/>
        <v>16</v>
      </c>
      <c r="B26" s="31" t="str">
        <f t="shared" si="0"/>
        <v>O</v>
      </c>
      <c r="C26" s="34" t="str">
        <f t="shared" si="1"/>
        <v>T</v>
      </c>
      <c r="D26" s="104" t="s">
        <v>122</v>
      </c>
      <c r="E26" s="104" t="s">
        <v>121</v>
      </c>
      <c r="F26" s="104" t="s">
        <v>55</v>
      </c>
      <c r="G26" s="75" t="s">
        <v>15</v>
      </c>
      <c r="H26" s="93"/>
      <c r="I26" s="85" t="s">
        <v>6</v>
      </c>
      <c r="J26" s="80" t="s">
        <v>15</v>
      </c>
      <c r="K26" s="95" t="s">
        <v>5</v>
      </c>
      <c r="L26" s="87" t="s">
        <v>6</v>
      </c>
      <c r="M26" s="81" t="s">
        <v>15</v>
      </c>
      <c r="N26" s="97"/>
      <c r="O26" s="89" t="s">
        <v>6</v>
      </c>
      <c r="P26" s="82"/>
      <c r="Q26" s="99"/>
      <c r="R26" s="91"/>
      <c r="S26" s="83" t="s">
        <v>15</v>
      </c>
      <c r="T26" s="101"/>
      <c r="U26" s="107" t="s">
        <v>123</v>
      </c>
      <c r="V26" s="53"/>
      <c r="W26" s="53"/>
      <c r="X26" s="39"/>
      <c r="Y26" s="5" t="str">
        <f t="shared" si="2"/>
        <v>RNAC Team 1</v>
      </c>
      <c r="Z26" s="5">
        <f t="shared" si="3"/>
        <v>1</v>
      </c>
      <c r="AA26" s="3"/>
    </row>
    <row r="27" spans="1:27">
      <c r="A27" s="5">
        <f t="shared" si="4"/>
        <v>17</v>
      </c>
      <c r="B27" s="31" t="str">
        <f t="shared" si="0"/>
        <v>O</v>
      </c>
      <c r="C27" s="34" t="str">
        <f t="shared" si="1"/>
        <v>T</v>
      </c>
      <c r="D27" s="104" t="s">
        <v>124</v>
      </c>
      <c r="E27" s="104" t="s">
        <v>121</v>
      </c>
      <c r="F27" s="104" t="s">
        <v>55</v>
      </c>
      <c r="G27" s="75" t="s">
        <v>15</v>
      </c>
      <c r="H27" s="93"/>
      <c r="I27" s="85" t="s">
        <v>6</v>
      </c>
      <c r="J27" s="80" t="s">
        <v>15</v>
      </c>
      <c r="K27" s="95"/>
      <c r="L27" s="87" t="s">
        <v>6</v>
      </c>
      <c r="M27" s="81" t="s">
        <v>15</v>
      </c>
      <c r="N27" s="97" t="s">
        <v>5</v>
      </c>
      <c r="O27" s="89" t="s">
        <v>6</v>
      </c>
      <c r="P27" s="82"/>
      <c r="Q27" s="99"/>
      <c r="R27" s="91"/>
      <c r="S27" s="83" t="s">
        <v>15</v>
      </c>
      <c r="T27" s="101"/>
      <c r="U27" s="107" t="s">
        <v>99</v>
      </c>
      <c r="V27" s="53"/>
      <c r="W27" s="53"/>
      <c r="X27" s="39"/>
      <c r="Y27" s="5" t="str">
        <f t="shared" si="2"/>
        <v>RNAC Team 1</v>
      </c>
      <c r="Z27" s="5">
        <f t="shared" si="3"/>
        <v>1</v>
      </c>
      <c r="AA27" s="3"/>
    </row>
    <row r="28" spans="1:27">
      <c r="A28" s="5">
        <f t="shared" si="4"/>
        <v>18</v>
      </c>
      <c r="B28" s="31" t="str">
        <f t="shared" si="0"/>
        <v/>
      </c>
      <c r="C28" s="34" t="str">
        <f t="shared" si="1"/>
        <v/>
      </c>
      <c r="D28" s="104" t="s">
        <v>125</v>
      </c>
      <c r="E28" s="104" t="s">
        <v>126</v>
      </c>
      <c r="F28" s="104"/>
      <c r="G28" s="75" t="s">
        <v>15</v>
      </c>
      <c r="H28" s="93"/>
      <c r="I28" s="85"/>
      <c r="J28" s="80" t="s">
        <v>15</v>
      </c>
      <c r="K28" s="95"/>
      <c r="L28" s="87"/>
      <c r="M28" s="81"/>
      <c r="N28" s="97"/>
      <c r="O28" s="89"/>
      <c r="P28" s="82"/>
      <c r="Q28" s="99"/>
      <c r="R28" s="91"/>
      <c r="S28" s="83"/>
      <c r="T28" s="101"/>
      <c r="U28" s="107" t="s">
        <v>127</v>
      </c>
      <c r="V28" s="53"/>
      <c r="W28" s="53"/>
      <c r="X28" s="39"/>
      <c r="Y28" s="5" t="str">
        <f t="shared" si="2"/>
        <v xml:space="preserve">RACWA </v>
      </c>
      <c r="Z28" s="5">
        <f t="shared" si="3"/>
        <v>0</v>
      </c>
      <c r="AA28" s="3"/>
    </row>
    <row r="29" spans="1:27">
      <c r="A29" s="5">
        <f t="shared" si="4"/>
        <v>19</v>
      </c>
      <c r="B29" s="31" t="str">
        <f t="shared" si="0"/>
        <v>O</v>
      </c>
      <c r="C29" s="34" t="str">
        <f t="shared" si="1"/>
        <v>T</v>
      </c>
      <c r="D29" s="104" t="s">
        <v>128</v>
      </c>
      <c r="E29" s="104" t="s">
        <v>126</v>
      </c>
      <c r="F29" s="104" t="s">
        <v>55</v>
      </c>
      <c r="G29" s="75" t="s">
        <v>15</v>
      </c>
      <c r="H29" s="93" t="s">
        <v>5</v>
      </c>
      <c r="I29" s="85" t="s">
        <v>6</v>
      </c>
      <c r="J29" s="80" t="s">
        <v>15</v>
      </c>
      <c r="K29" s="95"/>
      <c r="L29" s="87" t="s">
        <v>6</v>
      </c>
      <c r="M29" s="81" t="s">
        <v>15</v>
      </c>
      <c r="N29" s="97" t="s">
        <v>5</v>
      </c>
      <c r="O29" s="89" t="s">
        <v>6</v>
      </c>
      <c r="P29" s="82"/>
      <c r="Q29" s="99"/>
      <c r="R29" s="91"/>
      <c r="S29" s="83"/>
      <c r="T29" s="101"/>
      <c r="U29" s="107" t="s">
        <v>129</v>
      </c>
      <c r="V29" s="53"/>
      <c r="W29" s="53"/>
      <c r="X29" s="39"/>
      <c r="Y29" s="5" t="str">
        <f t="shared" si="2"/>
        <v>RACWA Team 1</v>
      </c>
      <c r="Z29" s="5">
        <f t="shared" si="3"/>
        <v>2</v>
      </c>
      <c r="AA29" s="3"/>
    </row>
    <row r="30" spans="1:27">
      <c r="A30" s="5">
        <f t="shared" si="4"/>
        <v>20</v>
      </c>
      <c r="B30" s="31" t="str">
        <f t="shared" si="0"/>
        <v/>
      </c>
      <c r="C30" s="34" t="str">
        <f t="shared" si="1"/>
        <v>T</v>
      </c>
      <c r="D30" s="104" t="s">
        <v>130</v>
      </c>
      <c r="E30" s="104" t="s">
        <v>126</v>
      </c>
      <c r="F30" s="104" t="s">
        <v>55</v>
      </c>
      <c r="G30" s="75" t="s">
        <v>15</v>
      </c>
      <c r="H30" s="93"/>
      <c r="I30" s="85"/>
      <c r="J30" s="80" t="s">
        <v>15</v>
      </c>
      <c r="K30" s="95" t="s">
        <v>5</v>
      </c>
      <c r="L30" s="87"/>
      <c r="M30" s="81"/>
      <c r="N30" s="97"/>
      <c r="O30" s="89"/>
      <c r="P30" s="82"/>
      <c r="Q30" s="99"/>
      <c r="R30" s="91"/>
      <c r="S30" s="83"/>
      <c r="T30" s="101"/>
      <c r="U30" s="107" t="s">
        <v>131</v>
      </c>
      <c r="V30" s="53"/>
      <c r="W30" s="53"/>
      <c r="X30" s="39"/>
      <c r="Y30" s="5" t="str">
        <f t="shared" si="2"/>
        <v>RACWA Team 1</v>
      </c>
      <c r="Z30" s="5">
        <f t="shared" si="3"/>
        <v>1</v>
      </c>
      <c r="AA30" s="3"/>
    </row>
    <row r="31" spans="1:27">
      <c r="A31" s="5">
        <f t="shared" si="4"/>
        <v>21</v>
      </c>
      <c r="B31" s="31" t="str">
        <f t="shared" si="0"/>
        <v/>
      </c>
      <c r="C31" s="34" t="str">
        <f t="shared" si="1"/>
        <v/>
      </c>
      <c r="D31" s="104" t="s">
        <v>132</v>
      </c>
      <c r="E31" s="104" t="s">
        <v>133</v>
      </c>
      <c r="F31" s="104"/>
      <c r="G31" s="75"/>
      <c r="H31" s="93"/>
      <c r="I31" s="85"/>
      <c r="J31" s="80" t="s">
        <v>15</v>
      </c>
      <c r="K31" s="95"/>
      <c r="L31" s="87"/>
      <c r="M31" s="81" t="s">
        <v>15</v>
      </c>
      <c r="N31" s="97"/>
      <c r="O31" s="89"/>
      <c r="P31" s="82" t="s">
        <v>57</v>
      </c>
      <c r="Q31" s="99"/>
      <c r="R31" s="91"/>
      <c r="S31" s="83"/>
      <c r="T31" s="101"/>
      <c r="U31" s="107" t="s">
        <v>134</v>
      </c>
      <c r="V31" s="53"/>
      <c r="W31" s="53"/>
      <c r="X31" s="39"/>
      <c r="Y31" s="5" t="str">
        <f t="shared" si="2"/>
        <v xml:space="preserve">RNZAC </v>
      </c>
      <c r="Z31" s="5">
        <f t="shared" si="3"/>
        <v>0</v>
      </c>
      <c r="AA31" s="3"/>
    </row>
    <row r="32" spans="1:27">
      <c r="A32" s="5">
        <f t="shared" si="4"/>
        <v>22</v>
      </c>
      <c r="B32" s="31" t="str">
        <f t="shared" si="0"/>
        <v/>
      </c>
      <c r="C32" s="34" t="str">
        <f t="shared" si="1"/>
        <v/>
      </c>
      <c r="D32" s="104" t="s">
        <v>135</v>
      </c>
      <c r="E32" s="104" t="s">
        <v>133</v>
      </c>
      <c r="F32" s="104"/>
      <c r="G32" s="75" t="s">
        <v>15</v>
      </c>
      <c r="H32" s="93"/>
      <c r="I32" s="85"/>
      <c r="J32" s="80"/>
      <c r="K32" s="95"/>
      <c r="L32" s="87"/>
      <c r="M32" s="81"/>
      <c r="N32" s="97"/>
      <c r="O32" s="89"/>
      <c r="P32" s="82"/>
      <c r="Q32" s="99"/>
      <c r="R32" s="91"/>
      <c r="S32" s="83" t="s">
        <v>15</v>
      </c>
      <c r="T32" s="101"/>
      <c r="U32" s="107" t="s">
        <v>136</v>
      </c>
      <c r="V32" s="53"/>
      <c r="W32" s="53"/>
      <c r="X32" s="39"/>
      <c r="Y32" s="5" t="str">
        <f t="shared" si="2"/>
        <v xml:space="preserve">RNZAC </v>
      </c>
      <c r="Z32" s="5">
        <f t="shared" si="3"/>
        <v>0</v>
      </c>
      <c r="AA32" s="3"/>
    </row>
    <row r="33" spans="1:27">
      <c r="A33" s="5">
        <f t="shared" si="4"/>
        <v>23</v>
      </c>
      <c r="B33" s="31" t="str">
        <f t="shared" si="0"/>
        <v/>
      </c>
      <c r="C33" s="34" t="str">
        <f t="shared" si="1"/>
        <v/>
      </c>
      <c r="D33" s="104" t="s">
        <v>137</v>
      </c>
      <c r="E33" s="104" t="s">
        <v>133</v>
      </c>
      <c r="F33" s="104"/>
      <c r="G33" s="75" t="s">
        <v>15</v>
      </c>
      <c r="H33" s="93"/>
      <c r="I33" s="85"/>
      <c r="J33" s="80" t="s">
        <v>15</v>
      </c>
      <c r="K33" s="95"/>
      <c r="L33" s="87"/>
      <c r="M33" s="81"/>
      <c r="N33" s="97"/>
      <c r="O33" s="89"/>
      <c r="P33" s="82"/>
      <c r="Q33" s="99"/>
      <c r="R33" s="91"/>
      <c r="S33" s="83"/>
      <c r="T33" s="101"/>
      <c r="U33" s="107" t="s">
        <v>131</v>
      </c>
      <c r="V33" s="53"/>
      <c r="W33" s="53"/>
      <c r="X33" s="39"/>
      <c r="Y33" s="5" t="str">
        <f t="shared" si="2"/>
        <v xml:space="preserve">RNZAC </v>
      </c>
      <c r="Z33" s="5">
        <f t="shared" si="3"/>
        <v>0</v>
      </c>
      <c r="AA33" s="3"/>
    </row>
    <row r="34" spans="1:27">
      <c r="A34" s="5">
        <f t="shared" si="4"/>
        <v>24</v>
      </c>
      <c r="B34" s="31" t="str">
        <f t="shared" si="0"/>
        <v/>
      </c>
      <c r="C34" s="34" t="str">
        <f t="shared" si="1"/>
        <v/>
      </c>
      <c r="D34" s="104" t="s">
        <v>138</v>
      </c>
      <c r="E34" s="104" t="s">
        <v>133</v>
      </c>
      <c r="F34" s="104"/>
      <c r="G34" s="75" t="s">
        <v>15</v>
      </c>
      <c r="H34" s="93"/>
      <c r="I34" s="85"/>
      <c r="J34" s="80" t="s">
        <v>15</v>
      </c>
      <c r="K34" s="95"/>
      <c r="L34" s="87"/>
      <c r="M34" s="81"/>
      <c r="N34" s="97"/>
      <c r="O34" s="89"/>
      <c r="P34" s="82"/>
      <c r="Q34" s="99"/>
      <c r="R34" s="91"/>
      <c r="S34" s="83"/>
      <c r="T34" s="101"/>
      <c r="U34" s="107" t="s">
        <v>108</v>
      </c>
      <c r="V34" s="53"/>
      <c r="W34" s="53"/>
      <c r="X34" s="39"/>
      <c r="Y34" s="5" t="str">
        <f t="shared" si="2"/>
        <v xml:space="preserve">RNZAC </v>
      </c>
      <c r="Z34" s="5">
        <f t="shared" si="3"/>
        <v>0</v>
      </c>
      <c r="AA34" s="3"/>
    </row>
    <row r="35" spans="1:27">
      <c r="A35" s="5">
        <f t="shared" si="4"/>
        <v>25</v>
      </c>
      <c r="B35" s="31" t="str">
        <f t="shared" si="0"/>
        <v/>
      </c>
      <c r="C35" s="34" t="str">
        <f t="shared" si="1"/>
        <v/>
      </c>
      <c r="D35" s="104" t="s">
        <v>139</v>
      </c>
      <c r="E35" s="104" t="s">
        <v>133</v>
      </c>
      <c r="F35" s="104"/>
      <c r="G35" s="75" t="s">
        <v>15</v>
      </c>
      <c r="H35" s="93"/>
      <c r="I35" s="85"/>
      <c r="J35" s="80" t="s">
        <v>15</v>
      </c>
      <c r="K35" s="95"/>
      <c r="L35" s="87"/>
      <c r="M35" s="81"/>
      <c r="N35" s="97"/>
      <c r="O35" s="89"/>
      <c r="P35" s="82"/>
      <c r="Q35" s="99"/>
      <c r="R35" s="91"/>
      <c r="S35" s="83"/>
      <c r="T35" s="101"/>
      <c r="U35" s="107" t="s">
        <v>140</v>
      </c>
      <c r="V35" s="53"/>
      <c r="W35" s="53"/>
      <c r="X35" s="39"/>
      <c r="Y35" s="5" t="str">
        <f t="shared" si="2"/>
        <v xml:space="preserve">RNZAC </v>
      </c>
      <c r="Z35" s="5">
        <f t="shared" si="3"/>
        <v>0</v>
      </c>
      <c r="AA35" s="3"/>
    </row>
    <row r="36" spans="1:27">
      <c r="A36" s="5">
        <f t="shared" si="4"/>
        <v>26</v>
      </c>
      <c r="B36" s="31" t="str">
        <f t="shared" si="0"/>
        <v/>
      </c>
      <c r="C36" s="34" t="str">
        <f t="shared" si="1"/>
        <v/>
      </c>
      <c r="D36" s="104" t="s">
        <v>141</v>
      </c>
      <c r="E36" s="104" t="s">
        <v>133</v>
      </c>
      <c r="F36" s="104"/>
      <c r="G36" s="75" t="s">
        <v>15</v>
      </c>
      <c r="H36" s="93"/>
      <c r="I36" s="85"/>
      <c r="J36" s="80" t="s">
        <v>15</v>
      </c>
      <c r="K36" s="95"/>
      <c r="L36" s="87"/>
      <c r="M36" s="81"/>
      <c r="N36" s="97"/>
      <c r="O36" s="89"/>
      <c r="P36" s="82"/>
      <c r="Q36" s="99"/>
      <c r="R36" s="91"/>
      <c r="S36" s="83" t="s">
        <v>15</v>
      </c>
      <c r="T36" s="101"/>
      <c r="U36" s="107" t="s">
        <v>142</v>
      </c>
      <c r="V36" s="53"/>
      <c r="W36" s="53"/>
      <c r="X36" s="39"/>
      <c r="Y36" s="5" t="str">
        <f t="shared" si="2"/>
        <v xml:space="preserve">RNZAC </v>
      </c>
      <c r="Z36" s="5">
        <f t="shared" si="3"/>
        <v>0</v>
      </c>
      <c r="AA36" s="3"/>
    </row>
    <row r="37" spans="1:27">
      <c r="A37" s="5">
        <f t="shared" si="4"/>
        <v>27</v>
      </c>
      <c r="B37" s="31" t="str">
        <f t="shared" si="0"/>
        <v>O</v>
      </c>
      <c r="C37" s="34" t="str">
        <f t="shared" si="1"/>
        <v>T</v>
      </c>
      <c r="D37" s="104" t="s">
        <v>143</v>
      </c>
      <c r="E37" s="104" t="s">
        <v>144</v>
      </c>
      <c r="F37" s="104" t="s">
        <v>55</v>
      </c>
      <c r="G37" s="75" t="s">
        <v>15</v>
      </c>
      <c r="H37" s="93" t="s">
        <v>5</v>
      </c>
      <c r="I37" s="85" t="s">
        <v>6</v>
      </c>
      <c r="J37" s="80" t="s">
        <v>15</v>
      </c>
      <c r="K37" s="95"/>
      <c r="L37" s="87" t="s">
        <v>6</v>
      </c>
      <c r="M37" s="81" t="s">
        <v>15</v>
      </c>
      <c r="N37" s="97" t="s">
        <v>5</v>
      </c>
      <c r="O37" s="89" t="s">
        <v>6</v>
      </c>
      <c r="P37" s="82"/>
      <c r="Q37" s="99"/>
      <c r="R37" s="91"/>
      <c r="S37" s="83"/>
      <c r="T37" s="101"/>
      <c r="U37" s="107" t="s">
        <v>145</v>
      </c>
      <c r="V37" s="53"/>
      <c r="W37" s="53"/>
      <c r="X37" s="39"/>
      <c r="Y37" s="5" t="str">
        <f t="shared" si="2"/>
        <v>Schoies Team 1</v>
      </c>
      <c r="Z37" s="5">
        <f t="shared" si="3"/>
        <v>2</v>
      </c>
      <c r="AA37" s="3"/>
    </row>
    <row r="38" spans="1:27">
      <c r="A38" s="5">
        <f t="shared" si="4"/>
        <v>28</v>
      </c>
      <c r="B38" s="31" t="str">
        <f t="shared" si="0"/>
        <v>O</v>
      </c>
      <c r="C38" s="34" t="str">
        <f t="shared" si="1"/>
        <v>T</v>
      </c>
      <c r="D38" s="104" t="s">
        <v>146</v>
      </c>
      <c r="E38" s="104" t="s">
        <v>144</v>
      </c>
      <c r="F38" s="104" t="s">
        <v>55</v>
      </c>
      <c r="G38" s="75" t="s">
        <v>15</v>
      </c>
      <c r="H38" s="93"/>
      <c r="I38" s="85" t="s">
        <v>6</v>
      </c>
      <c r="J38" s="80" t="s">
        <v>15</v>
      </c>
      <c r="K38" s="95" t="s">
        <v>5</v>
      </c>
      <c r="L38" s="87" t="s">
        <v>6</v>
      </c>
      <c r="M38" s="81" t="s">
        <v>15</v>
      </c>
      <c r="N38" s="97"/>
      <c r="O38" s="89" t="s">
        <v>6</v>
      </c>
      <c r="P38" s="82"/>
      <c r="Q38" s="99"/>
      <c r="R38" s="91"/>
      <c r="S38" s="83"/>
      <c r="T38" s="101"/>
      <c r="U38" s="107" t="s">
        <v>145</v>
      </c>
      <c r="V38" s="53"/>
      <c r="W38" s="53"/>
      <c r="X38" s="39"/>
      <c r="Y38" s="5" t="str">
        <f t="shared" si="2"/>
        <v>Schoies Team 1</v>
      </c>
      <c r="Z38" s="5">
        <f t="shared" si="3"/>
        <v>1</v>
      </c>
      <c r="AA38" s="3"/>
    </row>
    <row r="39" spans="1:27">
      <c r="A39" s="5">
        <f t="shared" si="4"/>
        <v>29</v>
      </c>
      <c r="B39" s="31" t="str">
        <f t="shared" si="0"/>
        <v/>
      </c>
      <c r="C39" s="34" t="str">
        <f t="shared" si="1"/>
        <v>T</v>
      </c>
      <c r="D39" s="104" t="s">
        <v>147</v>
      </c>
      <c r="E39" s="104" t="s">
        <v>148</v>
      </c>
      <c r="F39" s="104" t="s">
        <v>149</v>
      </c>
      <c r="G39" s="75"/>
      <c r="H39" s="93"/>
      <c r="I39" s="85"/>
      <c r="J39" s="80"/>
      <c r="K39" s="95"/>
      <c r="L39" s="87"/>
      <c r="M39" s="81"/>
      <c r="N39" s="97"/>
      <c r="O39" s="89"/>
      <c r="P39" s="82"/>
      <c r="Q39" s="99"/>
      <c r="R39" s="91"/>
      <c r="S39" s="83" t="s">
        <v>15</v>
      </c>
      <c r="T39" s="101" t="s">
        <v>5</v>
      </c>
      <c r="U39" s="107" t="s">
        <v>136</v>
      </c>
      <c r="V39" s="53"/>
      <c r="W39" s="53"/>
      <c r="X39" s="39"/>
      <c r="Y39" s="5" t="str">
        <f t="shared" si="2"/>
        <v>RVAC  Eagles</v>
      </c>
      <c r="Z39" s="5">
        <f t="shared" si="3"/>
        <v>1</v>
      </c>
      <c r="AA39" s="3"/>
    </row>
    <row r="40" spans="1:27">
      <c r="A40" s="5">
        <f t="shared" si="4"/>
        <v>30</v>
      </c>
      <c r="B40" s="31" t="str">
        <f t="shared" si="0"/>
        <v/>
      </c>
      <c r="C40" s="34" t="str">
        <f t="shared" si="1"/>
        <v/>
      </c>
      <c r="D40" s="104" t="s">
        <v>150</v>
      </c>
      <c r="E40" s="104" t="s">
        <v>148</v>
      </c>
      <c r="F40" s="104" t="s">
        <v>149</v>
      </c>
      <c r="G40" s="75"/>
      <c r="H40" s="93"/>
      <c r="I40" s="85"/>
      <c r="J40" s="80"/>
      <c r="K40" s="95"/>
      <c r="L40" s="87"/>
      <c r="M40" s="81" t="s">
        <v>15</v>
      </c>
      <c r="N40" s="97"/>
      <c r="O40" s="89"/>
      <c r="P40" s="82"/>
      <c r="Q40" s="99"/>
      <c r="R40" s="91"/>
      <c r="S40" s="83" t="s">
        <v>15</v>
      </c>
      <c r="T40" s="101"/>
      <c r="U40" s="107" t="s">
        <v>180</v>
      </c>
      <c r="V40" s="53"/>
      <c r="W40" s="53"/>
      <c r="X40" s="39"/>
      <c r="Y40" s="5" t="str">
        <f t="shared" si="2"/>
        <v>RVAC  Eagles</v>
      </c>
      <c r="Z40" s="5">
        <f t="shared" si="3"/>
        <v>0</v>
      </c>
      <c r="AA40" s="3"/>
    </row>
    <row r="41" spans="1:27">
      <c r="A41" s="5">
        <f t="shared" si="4"/>
        <v>31</v>
      </c>
      <c r="B41" s="31" t="str">
        <f t="shared" si="0"/>
        <v/>
      </c>
      <c r="C41" s="34" t="str">
        <f t="shared" si="1"/>
        <v/>
      </c>
      <c r="D41" s="104" t="s">
        <v>151</v>
      </c>
      <c r="E41" s="104" t="s">
        <v>148</v>
      </c>
      <c r="F41" s="104" t="s">
        <v>149</v>
      </c>
      <c r="G41" s="75"/>
      <c r="H41" s="93"/>
      <c r="I41" s="85"/>
      <c r="J41" s="80" t="s">
        <v>15</v>
      </c>
      <c r="K41" s="95"/>
      <c r="L41" s="87"/>
      <c r="M41" s="81"/>
      <c r="N41" s="97"/>
      <c r="O41" s="89"/>
      <c r="P41" s="82"/>
      <c r="Q41" s="99"/>
      <c r="R41" s="91"/>
      <c r="S41" s="83" t="s">
        <v>15</v>
      </c>
      <c r="T41" s="101"/>
      <c r="U41" s="107" t="s">
        <v>142</v>
      </c>
      <c r="V41" s="53"/>
      <c r="W41" s="53"/>
      <c r="X41" s="39"/>
      <c r="Y41" s="5" t="str">
        <f t="shared" si="2"/>
        <v>RVAC  Eagles</v>
      </c>
      <c r="Z41" s="5">
        <f t="shared" si="3"/>
        <v>0</v>
      </c>
      <c r="AA41" s="3"/>
    </row>
    <row r="42" spans="1:27">
      <c r="A42" s="5">
        <f t="shared" si="4"/>
        <v>32</v>
      </c>
      <c r="B42" s="31" t="str">
        <f t="shared" si="0"/>
        <v>O</v>
      </c>
      <c r="C42" s="34" t="str">
        <f t="shared" si="1"/>
        <v>T</v>
      </c>
      <c r="D42" s="104" t="s">
        <v>152</v>
      </c>
      <c r="E42" s="104" t="s">
        <v>148</v>
      </c>
      <c r="F42" s="104" t="s">
        <v>149</v>
      </c>
      <c r="G42" s="75" t="s">
        <v>15</v>
      </c>
      <c r="H42" s="93" t="s">
        <v>5</v>
      </c>
      <c r="I42" s="85" t="s">
        <v>6</v>
      </c>
      <c r="J42" s="80" t="s">
        <v>15</v>
      </c>
      <c r="K42" s="95"/>
      <c r="L42" s="87" t="s">
        <v>6</v>
      </c>
      <c r="M42" s="81" t="s">
        <v>15</v>
      </c>
      <c r="N42" s="97"/>
      <c r="O42" s="89" t="s">
        <v>6</v>
      </c>
      <c r="P42" s="82"/>
      <c r="Q42" s="99"/>
      <c r="R42" s="91"/>
      <c r="S42" s="83"/>
      <c r="T42" s="101"/>
      <c r="U42" s="107" t="s">
        <v>136</v>
      </c>
      <c r="V42" s="53"/>
      <c r="W42" s="53"/>
      <c r="X42" s="39"/>
      <c r="Y42" s="5" t="str">
        <f t="shared" si="2"/>
        <v>RVAC  Eagles</v>
      </c>
      <c r="Z42" s="5">
        <f t="shared" si="3"/>
        <v>1</v>
      </c>
      <c r="AA42" s="3"/>
    </row>
    <row r="43" spans="1:27">
      <c r="A43" s="5">
        <f t="shared" si="4"/>
        <v>33</v>
      </c>
      <c r="B43" s="31" t="str">
        <f t="shared" ref="B43:B70" si="5">IF(COUNTIF(G43:T43,"O")=0,"",IF(COUNTIF(G43:T43,"O")=3,"O","ERR"))</f>
        <v/>
      </c>
      <c r="C43" s="34" t="str">
        <f t="shared" ref="C43:C70" si="6">IF(COUNTIF(G43:T43,"T")&gt;0,"T","")</f>
        <v>T</v>
      </c>
      <c r="D43" s="104" t="s">
        <v>153</v>
      </c>
      <c r="E43" s="104" t="s">
        <v>148</v>
      </c>
      <c r="F43" s="104" t="s">
        <v>149</v>
      </c>
      <c r="G43" s="75"/>
      <c r="H43" s="93"/>
      <c r="I43" s="85"/>
      <c r="J43" s="80" t="s">
        <v>15</v>
      </c>
      <c r="K43" s="95" t="s">
        <v>5</v>
      </c>
      <c r="L43" s="87"/>
      <c r="M43" s="81"/>
      <c r="N43" s="97"/>
      <c r="O43" s="89"/>
      <c r="P43" s="82"/>
      <c r="Q43" s="99"/>
      <c r="R43" s="91"/>
      <c r="S43" s="83"/>
      <c r="T43" s="101"/>
      <c r="U43" s="107" t="s">
        <v>136</v>
      </c>
      <c r="V43" s="53"/>
      <c r="W43" s="53"/>
      <c r="X43" s="39"/>
      <c r="Y43" s="5" t="str">
        <f t="shared" ref="Y43:Y70" si="7">CONCATENATE(E43," ",F43)</f>
        <v>RVAC  Eagles</v>
      </c>
      <c r="Z43" s="5">
        <f t="shared" ref="Z43:Z70" si="8">COUNTIF(G43:T43,"T")</f>
        <v>1</v>
      </c>
      <c r="AA43" s="3"/>
    </row>
    <row r="44" spans="1:27">
      <c r="A44" s="5">
        <f t="shared" si="4"/>
        <v>34</v>
      </c>
      <c r="B44" s="31" t="str">
        <f t="shared" si="5"/>
        <v/>
      </c>
      <c r="C44" s="34" t="str">
        <f t="shared" si="6"/>
        <v>T</v>
      </c>
      <c r="D44" s="104" t="s">
        <v>154</v>
      </c>
      <c r="E44" s="104" t="s">
        <v>148</v>
      </c>
      <c r="F44" s="104" t="s">
        <v>155</v>
      </c>
      <c r="G44" s="75"/>
      <c r="H44" s="93"/>
      <c r="I44" s="85"/>
      <c r="J44" s="80" t="s">
        <v>15</v>
      </c>
      <c r="K44" s="95"/>
      <c r="L44" s="87"/>
      <c r="M44" s="81"/>
      <c r="N44" s="97"/>
      <c r="O44" s="89"/>
      <c r="P44" s="82"/>
      <c r="Q44" s="99"/>
      <c r="R44" s="91"/>
      <c r="S44" s="83" t="s">
        <v>15</v>
      </c>
      <c r="T44" s="101" t="s">
        <v>5</v>
      </c>
      <c r="U44" s="107" t="s">
        <v>136</v>
      </c>
      <c r="V44" s="53"/>
      <c r="W44" s="53"/>
      <c r="X44" s="39"/>
      <c r="Y44" s="5" t="str">
        <f t="shared" si="7"/>
        <v>RVAC  Falcons</v>
      </c>
      <c r="Z44" s="5">
        <f t="shared" si="8"/>
        <v>1</v>
      </c>
      <c r="AA44" s="3"/>
    </row>
    <row r="45" spans="1:27">
      <c r="A45" s="5">
        <f t="shared" si="4"/>
        <v>35</v>
      </c>
      <c r="B45" s="31" t="str">
        <f t="shared" si="5"/>
        <v>O</v>
      </c>
      <c r="C45" s="34" t="str">
        <f t="shared" si="6"/>
        <v>T</v>
      </c>
      <c r="D45" s="104" t="s">
        <v>156</v>
      </c>
      <c r="E45" s="104" t="s">
        <v>148</v>
      </c>
      <c r="F45" s="104" t="s">
        <v>155</v>
      </c>
      <c r="G45" s="75" t="s">
        <v>15</v>
      </c>
      <c r="H45" s="93" t="s">
        <v>5</v>
      </c>
      <c r="I45" s="85" t="s">
        <v>6</v>
      </c>
      <c r="J45" s="80" t="s">
        <v>15</v>
      </c>
      <c r="K45" s="95"/>
      <c r="L45" s="87" t="s">
        <v>6</v>
      </c>
      <c r="M45" s="81" t="s">
        <v>15</v>
      </c>
      <c r="N45" s="97"/>
      <c r="O45" s="89" t="s">
        <v>6</v>
      </c>
      <c r="P45" s="82"/>
      <c r="Q45" s="99"/>
      <c r="R45" s="91"/>
      <c r="S45" s="83" t="s">
        <v>15</v>
      </c>
      <c r="T45" s="101"/>
      <c r="U45" s="107" t="s">
        <v>157</v>
      </c>
      <c r="V45" s="53"/>
      <c r="W45" s="53"/>
      <c r="X45" s="39"/>
      <c r="Y45" s="5" t="str">
        <f t="shared" si="7"/>
        <v>RVAC  Falcons</v>
      </c>
      <c r="Z45" s="5">
        <f t="shared" si="8"/>
        <v>1</v>
      </c>
      <c r="AA45" s="3"/>
    </row>
    <row r="46" spans="1:27">
      <c r="A46" s="5">
        <f t="shared" si="4"/>
        <v>36</v>
      </c>
      <c r="B46" s="31" t="str">
        <f t="shared" si="5"/>
        <v/>
      </c>
      <c r="C46" s="34" t="str">
        <f t="shared" si="6"/>
        <v/>
      </c>
      <c r="D46" s="104" t="s">
        <v>158</v>
      </c>
      <c r="E46" s="104" t="s">
        <v>148</v>
      </c>
      <c r="F46" s="104" t="s">
        <v>155</v>
      </c>
      <c r="G46" s="75"/>
      <c r="H46" s="93"/>
      <c r="I46" s="85"/>
      <c r="J46" s="80"/>
      <c r="K46" s="95"/>
      <c r="L46" s="87"/>
      <c r="M46" s="81"/>
      <c r="N46" s="97"/>
      <c r="O46" s="89"/>
      <c r="P46" s="82"/>
      <c r="Q46" s="99"/>
      <c r="R46" s="91"/>
      <c r="S46" s="83" t="s">
        <v>15</v>
      </c>
      <c r="T46" s="101"/>
      <c r="U46" s="107" t="s">
        <v>180</v>
      </c>
      <c r="V46" s="53"/>
      <c r="W46" s="53"/>
      <c r="X46" s="39"/>
      <c r="Y46" s="5" t="str">
        <f t="shared" si="7"/>
        <v>RVAC  Falcons</v>
      </c>
      <c r="Z46" s="5">
        <f t="shared" si="8"/>
        <v>0</v>
      </c>
      <c r="AA46" s="3"/>
    </row>
    <row r="47" spans="1:27">
      <c r="A47" s="5">
        <f t="shared" si="4"/>
        <v>37</v>
      </c>
      <c r="B47" s="31" t="str">
        <f t="shared" si="5"/>
        <v>O</v>
      </c>
      <c r="C47" s="34" t="str">
        <f t="shared" si="6"/>
        <v>T</v>
      </c>
      <c r="D47" s="104" t="s">
        <v>159</v>
      </c>
      <c r="E47" s="104" t="s">
        <v>148</v>
      </c>
      <c r="F47" s="104" t="s">
        <v>155</v>
      </c>
      <c r="G47" s="75" t="s">
        <v>15</v>
      </c>
      <c r="H47" s="93"/>
      <c r="I47" s="85" t="s">
        <v>6</v>
      </c>
      <c r="J47" s="80" t="s">
        <v>15</v>
      </c>
      <c r="K47" s="95" t="s">
        <v>5</v>
      </c>
      <c r="L47" s="87" t="s">
        <v>6</v>
      </c>
      <c r="M47" s="81" t="s">
        <v>15</v>
      </c>
      <c r="N47" s="97"/>
      <c r="O47" s="89" t="s">
        <v>6</v>
      </c>
      <c r="P47" s="82"/>
      <c r="Q47" s="99"/>
      <c r="R47" s="91"/>
      <c r="S47" s="83"/>
      <c r="T47" s="101"/>
      <c r="U47" s="107" t="s">
        <v>180</v>
      </c>
      <c r="V47" s="53"/>
      <c r="W47" s="53"/>
      <c r="X47" s="39"/>
      <c r="Y47" s="5" t="str">
        <f t="shared" si="7"/>
        <v>RVAC  Falcons</v>
      </c>
      <c r="Z47" s="5">
        <f t="shared" si="8"/>
        <v>1</v>
      </c>
      <c r="AA47" s="3"/>
    </row>
    <row r="48" spans="1:27">
      <c r="A48" s="5">
        <f t="shared" si="4"/>
        <v>38</v>
      </c>
      <c r="B48" s="31" t="str">
        <f t="shared" si="5"/>
        <v>O</v>
      </c>
      <c r="C48" s="34" t="str">
        <f t="shared" si="6"/>
        <v/>
      </c>
      <c r="D48" s="104" t="s">
        <v>160</v>
      </c>
      <c r="E48" s="104" t="s">
        <v>161</v>
      </c>
      <c r="F48" s="104"/>
      <c r="G48" s="75" t="s">
        <v>15</v>
      </c>
      <c r="H48" s="93"/>
      <c r="I48" s="85" t="s">
        <v>6</v>
      </c>
      <c r="J48" s="80" t="s">
        <v>15</v>
      </c>
      <c r="K48" s="95"/>
      <c r="L48" s="87" t="s">
        <v>6</v>
      </c>
      <c r="M48" s="81" t="s">
        <v>15</v>
      </c>
      <c r="N48" s="97"/>
      <c r="O48" s="89" t="s">
        <v>6</v>
      </c>
      <c r="P48" s="82"/>
      <c r="Q48" s="99"/>
      <c r="R48" s="91"/>
      <c r="S48" s="83"/>
      <c r="T48" s="101"/>
      <c r="U48" s="107" t="s">
        <v>162</v>
      </c>
      <c r="V48" s="53"/>
      <c r="W48" s="53"/>
      <c r="X48" s="39"/>
      <c r="Y48" s="5" t="str">
        <f t="shared" si="7"/>
        <v xml:space="preserve">Taur </v>
      </c>
      <c r="Z48" s="5">
        <f t="shared" si="8"/>
        <v>0</v>
      </c>
      <c r="AA48" s="3"/>
    </row>
    <row r="49" spans="1:27">
      <c r="A49" s="5">
        <f t="shared" si="4"/>
        <v>39</v>
      </c>
      <c r="B49" s="31" t="str">
        <f t="shared" si="5"/>
        <v/>
      </c>
      <c r="C49" s="34" t="str">
        <f t="shared" si="6"/>
        <v/>
      </c>
      <c r="D49" s="104" t="s">
        <v>163</v>
      </c>
      <c r="E49" s="104" t="s">
        <v>117</v>
      </c>
      <c r="F49" s="104"/>
      <c r="G49" s="75" t="s">
        <v>15</v>
      </c>
      <c r="H49" s="93"/>
      <c r="I49" s="85"/>
      <c r="J49" s="80" t="s">
        <v>15</v>
      </c>
      <c r="K49" s="95"/>
      <c r="L49" s="87"/>
      <c r="M49" s="81"/>
      <c r="N49" s="97"/>
      <c r="O49" s="89"/>
      <c r="P49" s="82"/>
      <c r="Q49" s="99"/>
      <c r="R49" s="91"/>
      <c r="S49" s="83"/>
      <c r="T49" s="101"/>
      <c r="U49" s="107" t="s">
        <v>164</v>
      </c>
      <c r="V49" s="53"/>
      <c r="W49" s="53"/>
      <c r="X49" s="39"/>
      <c r="Y49" s="5" t="str">
        <f t="shared" si="7"/>
        <v xml:space="preserve">MRAC </v>
      </c>
      <c r="Z49" s="5">
        <f t="shared" si="8"/>
        <v>0</v>
      </c>
      <c r="AA49" s="3"/>
    </row>
    <row r="50" spans="1:27">
      <c r="A50" s="5">
        <f t="shared" si="4"/>
        <v>40</v>
      </c>
      <c r="B50" s="31" t="str">
        <f t="shared" si="5"/>
        <v/>
      </c>
      <c r="C50" s="34" t="str">
        <f t="shared" si="6"/>
        <v/>
      </c>
      <c r="D50" s="44" t="s">
        <v>181</v>
      </c>
      <c r="E50" s="44" t="s">
        <v>111</v>
      </c>
      <c r="F50" s="63"/>
      <c r="G50" s="15" t="s">
        <v>15</v>
      </c>
      <c r="H50" s="24"/>
      <c r="I50" s="20"/>
      <c r="J50" s="16" t="s">
        <v>15</v>
      </c>
      <c r="K50" s="25"/>
      <c r="L50" s="21"/>
      <c r="M50" s="17"/>
      <c r="N50" s="26"/>
      <c r="O50" s="22"/>
      <c r="P50" s="18" t="s">
        <v>57</v>
      </c>
      <c r="Q50" s="27"/>
      <c r="R50" s="23"/>
      <c r="S50" s="19"/>
      <c r="T50" s="28"/>
      <c r="U50" s="53" t="s">
        <v>182</v>
      </c>
      <c r="V50" s="53"/>
      <c r="W50" s="53"/>
      <c r="X50" s="39"/>
      <c r="Y50" s="5" t="str">
        <f t="shared" si="7"/>
        <v xml:space="preserve">LVAC </v>
      </c>
      <c r="Z50" s="5">
        <f t="shared" si="8"/>
        <v>0</v>
      </c>
      <c r="AA50" s="3"/>
    </row>
    <row r="51" spans="1:27">
      <c r="A51" s="5">
        <f t="shared" si="4"/>
        <v>41</v>
      </c>
      <c r="B51" s="31" t="str">
        <f t="shared" si="5"/>
        <v/>
      </c>
      <c r="C51" s="34" t="str">
        <f t="shared" si="6"/>
        <v/>
      </c>
      <c r="D51" s="44" t="s">
        <v>234</v>
      </c>
      <c r="E51" s="44" t="s">
        <v>133</v>
      </c>
      <c r="F51" s="63"/>
      <c r="G51" s="15"/>
      <c r="H51" s="24"/>
      <c r="I51" s="20"/>
      <c r="J51" s="16"/>
      <c r="K51" s="25"/>
      <c r="L51" s="21"/>
      <c r="M51" s="17"/>
      <c r="N51" s="26"/>
      <c r="O51" s="22"/>
      <c r="P51" s="18"/>
      <c r="Q51" s="27"/>
      <c r="R51" s="23"/>
      <c r="S51" s="19" t="s">
        <v>15</v>
      </c>
      <c r="T51" s="28"/>
      <c r="U51" s="53"/>
      <c r="V51" s="53"/>
      <c r="W51" s="53"/>
      <c r="X51" s="39"/>
      <c r="Y51" s="5" t="str">
        <f t="shared" si="7"/>
        <v xml:space="preserve">RNZAC </v>
      </c>
      <c r="Z51" s="5">
        <f t="shared" si="8"/>
        <v>0</v>
      </c>
      <c r="AA51" s="3"/>
    </row>
    <row r="52" spans="1:27">
      <c r="A52" s="5">
        <f t="shared" si="4"/>
        <v>42</v>
      </c>
      <c r="B52" s="31" t="str">
        <f t="shared" si="5"/>
        <v/>
      </c>
      <c r="C52" s="34" t="str">
        <f t="shared" si="6"/>
        <v/>
      </c>
      <c r="D52" s="44"/>
      <c r="E52" s="44"/>
      <c r="F52" s="63"/>
      <c r="G52" s="15"/>
      <c r="H52" s="24"/>
      <c r="I52" s="20"/>
      <c r="J52" s="16"/>
      <c r="K52" s="25"/>
      <c r="L52" s="21"/>
      <c r="M52" s="17"/>
      <c r="N52" s="26"/>
      <c r="O52" s="22"/>
      <c r="P52" s="18"/>
      <c r="Q52" s="27"/>
      <c r="R52" s="23"/>
      <c r="S52" s="19"/>
      <c r="T52" s="28"/>
      <c r="U52" s="53"/>
      <c r="V52" s="53"/>
      <c r="W52" s="53"/>
      <c r="X52" s="39"/>
      <c r="Y52" s="5" t="str">
        <f t="shared" si="7"/>
        <v/>
      </c>
      <c r="Z52" s="5">
        <f t="shared" si="8"/>
        <v>0</v>
      </c>
      <c r="AA52" s="3"/>
    </row>
    <row r="53" spans="1:27">
      <c r="A53" s="5">
        <f t="shared" si="4"/>
        <v>43</v>
      </c>
      <c r="B53" s="31" t="str">
        <f t="shared" si="5"/>
        <v/>
      </c>
      <c r="C53" s="34" t="str">
        <f t="shared" si="6"/>
        <v/>
      </c>
      <c r="D53" s="44"/>
      <c r="E53" s="44"/>
      <c r="F53" s="63"/>
      <c r="G53" s="15"/>
      <c r="H53" s="24"/>
      <c r="I53" s="20"/>
      <c r="J53" s="16"/>
      <c r="K53" s="25"/>
      <c r="L53" s="21"/>
      <c r="M53" s="17"/>
      <c r="N53" s="26"/>
      <c r="O53" s="22"/>
      <c r="P53" s="18"/>
      <c r="Q53" s="27"/>
      <c r="R53" s="23"/>
      <c r="S53" s="19"/>
      <c r="T53" s="28"/>
      <c r="U53" s="53"/>
      <c r="V53" s="53"/>
      <c r="W53" s="53"/>
      <c r="X53" s="39"/>
      <c r="Y53" s="5" t="str">
        <f t="shared" si="7"/>
        <v/>
      </c>
      <c r="Z53" s="5">
        <f t="shared" si="8"/>
        <v>0</v>
      </c>
      <c r="AA53" s="3"/>
    </row>
    <row r="54" spans="1:27">
      <c r="A54" s="5">
        <f t="shared" si="4"/>
        <v>44</v>
      </c>
      <c r="B54" s="31" t="str">
        <f t="shared" si="5"/>
        <v/>
      </c>
      <c r="C54" s="34" t="str">
        <f t="shared" si="6"/>
        <v/>
      </c>
      <c r="D54" s="44"/>
      <c r="E54" s="44"/>
      <c r="F54" s="63"/>
      <c r="G54" s="15"/>
      <c r="H54" s="24"/>
      <c r="I54" s="20"/>
      <c r="J54" s="16"/>
      <c r="K54" s="25"/>
      <c r="L54" s="21"/>
      <c r="M54" s="17"/>
      <c r="N54" s="26"/>
      <c r="O54" s="22"/>
      <c r="P54" s="18"/>
      <c r="Q54" s="27"/>
      <c r="R54" s="23"/>
      <c r="S54" s="19"/>
      <c r="T54" s="28"/>
      <c r="U54" s="53"/>
      <c r="V54" s="53"/>
      <c r="W54" s="53"/>
      <c r="X54" s="39"/>
      <c r="Y54" s="5" t="str">
        <f t="shared" si="7"/>
        <v/>
      </c>
      <c r="Z54" s="5">
        <f t="shared" si="8"/>
        <v>0</v>
      </c>
      <c r="AA54" s="3"/>
    </row>
    <row r="55" spans="1:27">
      <c r="A55" s="5">
        <f t="shared" si="4"/>
        <v>45</v>
      </c>
      <c r="B55" s="31" t="str">
        <f t="shared" si="5"/>
        <v/>
      </c>
      <c r="C55" s="34" t="str">
        <f t="shared" si="6"/>
        <v/>
      </c>
      <c r="D55" s="44"/>
      <c r="E55" s="44"/>
      <c r="F55" s="63"/>
      <c r="G55" s="15"/>
      <c r="H55" s="24"/>
      <c r="I55" s="20"/>
      <c r="J55" s="16"/>
      <c r="K55" s="25"/>
      <c r="L55" s="21"/>
      <c r="M55" s="17"/>
      <c r="N55" s="26"/>
      <c r="O55" s="22"/>
      <c r="P55" s="18"/>
      <c r="Q55" s="27"/>
      <c r="R55" s="23"/>
      <c r="S55" s="19"/>
      <c r="T55" s="28"/>
      <c r="U55" s="53"/>
      <c r="V55" s="53"/>
      <c r="W55" s="53"/>
      <c r="X55" s="39"/>
      <c r="Y55" s="5" t="str">
        <f t="shared" si="7"/>
        <v/>
      </c>
      <c r="Z55" s="5">
        <f t="shared" si="8"/>
        <v>0</v>
      </c>
      <c r="AA55" s="3"/>
    </row>
    <row r="56" spans="1:27">
      <c r="A56" s="5">
        <f t="shared" si="4"/>
        <v>46</v>
      </c>
      <c r="B56" s="31" t="str">
        <f t="shared" si="5"/>
        <v/>
      </c>
      <c r="C56" s="34" t="str">
        <f t="shared" si="6"/>
        <v/>
      </c>
      <c r="D56" s="44"/>
      <c r="E56" s="44"/>
      <c r="F56" s="63"/>
      <c r="G56" s="15"/>
      <c r="H56" s="24"/>
      <c r="I56" s="20"/>
      <c r="J56" s="16"/>
      <c r="K56" s="25"/>
      <c r="L56" s="21"/>
      <c r="M56" s="17"/>
      <c r="N56" s="26"/>
      <c r="O56" s="22"/>
      <c r="P56" s="18"/>
      <c r="Q56" s="27"/>
      <c r="R56" s="23"/>
      <c r="S56" s="19"/>
      <c r="T56" s="28"/>
      <c r="U56" s="53"/>
      <c r="V56" s="53"/>
      <c r="W56" s="53"/>
      <c r="X56" s="39"/>
      <c r="Y56" s="5" t="str">
        <f t="shared" si="7"/>
        <v/>
      </c>
      <c r="Z56" s="5">
        <f t="shared" si="8"/>
        <v>0</v>
      </c>
      <c r="AA56" s="3"/>
    </row>
    <row r="57" spans="1:27">
      <c r="A57" s="5">
        <f t="shared" si="4"/>
        <v>47</v>
      </c>
      <c r="B57" s="31" t="str">
        <f t="shared" si="5"/>
        <v/>
      </c>
      <c r="C57" s="34" t="str">
        <f t="shared" si="6"/>
        <v/>
      </c>
      <c r="D57" s="44"/>
      <c r="E57" s="44"/>
      <c r="F57" s="63"/>
      <c r="G57" s="15"/>
      <c r="H57" s="24"/>
      <c r="I57" s="20"/>
      <c r="J57" s="16"/>
      <c r="K57" s="25"/>
      <c r="L57" s="21"/>
      <c r="M57" s="17"/>
      <c r="N57" s="26"/>
      <c r="O57" s="22"/>
      <c r="P57" s="18"/>
      <c r="Q57" s="27"/>
      <c r="R57" s="23"/>
      <c r="S57" s="19"/>
      <c r="T57" s="28"/>
      <c r="U57" s="53"/>
      <c r="V57" s="53"/>
      <c r="W57" s="53"/>
      <c r="X57" s="39"/>
      <c r="Y57" s="5" t="str">
        <f t="shared" si="7"/>
        <v/>
      </c>
      <c r="Z57" s="5">
        <f t="shared" si="8"/>
        <v>0</v>
      </c>
      <c r="AA57" s="3"/>
    </row>
    <row r="58" spans="1:27">
      <c r="A58" s="5">
        <f t="shared" si="4"/>
        <v>48</v>
      </c>
      <c r="B58" s="31" t="str">
        <f t="shared" si="5"/>
        <v/>
      </c>
      <c r="C58" s="34" t="str">
        <f t="shared" si="6"/>
        <v/>
      </c>
      <c r="D58" s="44"/>
      <c r="E58" s="44"/>
      <c r="F58" s="63"/>
      <c r="G58" s="15"/>
      <c r="H58" s="24"/>
      <c r="I58" s="20"/>
      <c r="J58" s="16"/>
      <c r="K58" s="25"/>
      <c r="L58" s="21"/>
      <c r="M58" s="17"/>
      <c r="N58" s="26"/>
      <c r="O58" s="22"/>
      <c r="P58" s="18"/>
      <c r="Q58" s="27"/>
      <c r="R58" s="23"/>
      <c r="S58" s="19"/>
      <c r="T58" s="28"/>
      <c r="U58" s="53"/>
      <c r="V58" s="53"/>
      <c r="W58" s="53"/>
      <c r="X58" s="39"/>
      <c r="Y58" s="5" t="str">
        <f t="shared" si="7"/>
        <v/>
      </c>
      <c r="Z58" s="5">
        <f t="shared" si="8"/>
        <v>0</v>
      </c>
      <c r="AA58" s="3"/>
    </row>
    <row r="59" spans="1:27">
      <c r="A59" s="5">
        <f t="shared" si="4"/>
        <v>49</v>
      </c>
      <c r="B59" s="31" t="str">
        <f t="shared" si="5"/>
        <v/>
      </c>
      <c r="C59" s="34" t="str">
        <f t="shared" si="6"/>
        <v/>
      </c>
      <c r="D59" s="44"/>
      <c r="E59" s="44"/>
      <c r="F59" s="63"/>
      <c r="G59" s="15"/>
      <c r="H59" s="24"/>
      <c r="I59" s="20"/>
      <c r="J59" s="16"/>
      <c r="K59" s="25"/>
      <c r="L59" s="21"/>
      <c r="M59" s="17"/>
      <c r="N59" s="26"/>
      <c r="O59" s="22"/>
      <c r="P59" s="18"/>
      <c r="Q59" s="27"/>
      <c r="R59" s="23"/>
      <c r="S59" s="19"/>
      <c r="T59" s="28"/>
      <c r="U59" s="53"/>
      <c r="V59" s="53"/>
      <c r="W59" s="53"/>
      <c r="X59" s="39"/>
      <c r="Y59" s="5" t="str">
        <f t="shared" si="7"/>
        <v/>
      </c>
      <c r="Z59" s="5">
        <f t="shared" si="8"/>
        <v>0</v>
      </c>
      <c r="AA59" s="3"/>
    </row>
    <row r="60" spans="1:27">
      <c r="A60" s="5">
        <f t="shared" si="4"/>
        <v>50</v>
      </c>
      <c r="B60" s="31" t="str">
        <f t="shared" si="5"/>
        <v/>
      </c>
      <c r="C60" s="34" t="str">
        <f t="shared" si="6"/>
        <v/>
      </c>
      <c r="D60" s="44"/>
      <c r="E60" s="44"/>
      <c r="F60" s="63"/>
      <c r="G60" s="15"/>
      <c r="H60" s="24"/>
      <c r="I60" s="20"/>
      <c r="J60" s="16"/>
      <c r="K60" s="25"/>
      <c r="L60" s="21"/>
      <c r="M60" s="17"/>
      <c r="N60" s="26"/>
      <c r="O60" s="22"/>
      <c r="P60" s="18"/>
      <c r="Q60" s="27"/>
      <c r="R60" s="23"/>
      <c r="S60" s="19"/>
      <c r="T60" s="28"/>
      <c r="U60" s="53"/>
      <c r="V60" s="53"/>
      <c r="W60" s="53"/>
      <c r="X60" s="39"/>
      <c r="Y60" s="5" t="str">
        <f t="shared" si="7"/>
        <v/>
      </c>
      <c r="Z60" s="5">
        <f t="shared" si="8"/>
        <v>0</v>
      </c>
      <c r="AA60" s="3"/>
    </row>
    <row r="61" spans="1:27">
      <c r="A61" s="5">
        <f t="shared" si="4"/>
        <v>51</v>
      </c>
      <c r="B61" s="31" t="str">
        <f t="shared" si="5"/>
        <v/>
      </c>
      <c r="C61" s="34" t="str">
        <f t="shared" si="6"/>
        <v/>
      </c>
      <c r="D61" s="44"/>
      <c r="E61" s="44"/>
      <c r="F61" s="63"/>
      <c r="G61" s="15"/>
      <c r="H61" s="24"/>
      <c r="I61" s="20"/>
      <c r="J61" s="16"/>
      <c r="K61" s="25"/>
      <c r="L61" s="21"/>
      <c r="M61" s="17"/>
      <c r="N61" s="26"/>
      <c r="O61" s="22"/>
      <c r="P61" s="18"/>
      <c r="Q61" s="27"/>
      <c r="R61" s="23"/>
      <c r="S61" s="19"/>
      <c r="T61" s="28"/>
      <c r="U61" s="53"/>
      <c r="V61" s="53"/>
      <c r="W61" s="53"/>
      <c r="X61" s="39"/>
      <c r="Y61" s="5" t="str">
        <f t="shared" si="7"/>
        <v/>
      </c>
      <c r="Z61" s="5">
        <f t="shared" si="8"/>
        <v>0</v>
      </c>
      <c r="AA61" s="3"/>
    </row>
    <row r="62" spans="1:27">
      <c r="A62" s="5">
        <f t="shared" si="4"/>
        <v>52</v>
      </c>
      <c r="B62" s="31" t="str">
        <f t="shared" si="5"/>
        <v/>
      </c>
      <c r="C62" s="34" t="str">
        <f t="shared" si="6"/>
        <v/>
      </c>
      <c r="D62" s="44"/>
      <c r="E62" s="44"/>
      <c r="F62" s="63"/>
      <c r="G62" s="15"/>
      <c r="H62" s="24"/>
      <c r="I62" s="20"/>
      <c r="J62" s="16"/>
      <c r="K62" s="25"/>
      <c r="L62" s="21"/>
      <c r="M62" s="17"/>
      <c r="N62" s="26"/>
      <c r="O62" s="22"/>
      <c r="P62" s="18"/>
      <c r="Q62" s="27"/>
      <c r="R62" s="23"/>
      <c r="S62" s="19"/>
      <c r="T62" s="28"/>
      <c r="U62" s="53"/>
      <c r="V62" s="53"/>
      <c r="W62" s="53"/>
      <c r="X62" s="39"/>
      <c r="Y62" s="5" t="str">
        <f t="shared" si="7"/>
        <v/>
      </c>
      <c r="Z62" s="5">
        <f t="shared" si="8"/>
        <v>0</v>
      </c>
      <c r="AA62" s="3"/>
    </row>
    <row r="63" spans="1:27">
      <c r="A63" s="5">
        <f t="shared" si="4"/>
        <v>53</v>
      </c>
      <c r="B63" s="31" t="str">
        <f t="shared" si="5"/>
        <v/>
      </c>
      <c r="C63" s="34" t="str">
        <f t="shared" si="6"/>
        <v/>
      </c>
      <c r="D63" s="44"/>
      <c r="E63" s="44"/>
      <c r="F63" s="63"/>
      <c r="G63" s="15"/>
      <c r="H63" s="24"/>
      <c r="I63" s="20"/>
      <c r="J63" s="16"/>
      <c r="K63" s="25"/>
      <c r="L63" s="21"/>
      <c r="M63" s="17"/>
      <c r="N63" s="26"/>
      <c r="O63" s="22"/>
      <c r="P63" s="18"/>
      <c r="Q63" s="27"/>
      <c r="R63" s="23"/>
      <c r="S63" s="19"/>
      <c r="T63" s="28"/>
      <c r="U63" s="53"/>
      <c r="V63" s="53"/>
      <c r="W63" s="53"/>
      <c r="X63" s="39"/>
      <c r="Y63" s="5" t="str">
        <f t="shared" si="7"/>
        <v/>
      </c>
      <c r="Z63" s="5">
        <f t="shared" si="8"/>
        <v>0</v>
      </c>
      <c r="AA63" s="3"/>
    </row>
    <row r="64" spans="1:27">
      <c r="A64" s="5">
        <f t="shared" si="4"/>
        <v>54</v>
      </c>
      <c r="B64" s="31" t="str">
        <f t="shared" si="5"/>
        <v/>
      </c>
      <c r="C64" s="34" t="str">
        <f t="shared" si="6"/>
        <v/>
      </c>
      <c r="D64" s="44"/>
      <c r="E64" s="44"/>
      <c r="F64" s="63"/>
      <c r="G64" s="15"/>
      <c r="H64" s="24"/>
      <c r="I64" s="20"/>
      <c r="J64" s="16"/>
      <c r="K64" s="25"/>
      <c r="L64" s="21"/>
      <c r="M64" s="17"/>
      <c r="N64" s="26"/>
      <c r="O64" s="22"/>
      <c r="P64" s="18"/>
      <c r="Q64" s="27"/>
      <c r="R64" s="23"/>
      <c r="S64" s="19"/>
      <c r="T64" s="28"/>
      <c r="U64" s="53"/>
      <c r="V64" s="53"/>
      <c r="W64" s="53"/>
      <c r="X64" s="39"/>
      <c r="Y64" s="5" t="str">
        <f t="shared" si="7"/>
        <v/>
      </c>
      <c r="Z64" s="5">
        <f t="shared" si="8"/>
        <v>0</v>
      </c>
      <c r="AA64" s="3"/>
    </row>
    <row r="65" spans="1:27">
      <c r="A65" s="5">
        <f t="shared" si="4"/>
        <v>55</v>
      </c>
      <c r="B65" s="31" t="str">
        <f t="shared" si="5"/>
        <v/>
      </c>
      <c r="C65" s="34" t="str">
        <f t="shared" si="6"/>
        <v/>
      </c>
      <c r="D65" s="44"/>
      <c r="E65" s="44"/>
      <c r="F65" s="63"/>
      <c r="G65" s="15"/>
      <c r="H65" s="24"/>
      <c r="I65" s="20"/>
      <c r="J65" s="16"/>
      <c r="K65" s="25"/>
      <c r="L65" s="21"/>
      <c r="M65" s="17"/>
      <c r="N65" s="26"/>
      <c r="O65" s="22"/>
      <c r="P65" s="18"/>
      <c r="Q65" s="27"/>
      <c r="R65" s="23"/>
      <c r="S65" s="19"/>
      <c r="T65" s="28"/>
      <c r="U65" s="53"/>
      <c r="V65" s="53"/>
      <c r="W65" s="53"/>
      <c r="X65" s="39"/>
      <c r="Y65" s="5" t="str">
        <f t="shared" si="7"/>
        <v/>
      </c>
      <c r="Z65" s="5">
        <f t="shared" si="8"/>
        <v>0</v>
      </c>
      <c r="AA65" s="3"/>
    </row>
    <row r="66" spans="1:27">
      <c r="A66" s="5">
        <f t="shared" si="4"/>
        <v>56</v>
      </c>
      <c r="B66" s="31" t="str">
        <f t="shared" si="5"/>
        <v/>
      </c>
      <c r="C66" s="34" t="str">
        <f t="shared" si="6"/>
        <v/>
      </c>
      <c r="D66" s="44"/>
      <c r="E66" s="44"/>
      <c r="F66" s="63"/>
      <c r="G66" s="15"/>
      <c r="H66" s="24"/>
      <c r="I66" s="20"/>
      <c r="J66" s="16"/>
      <c r="K66" s="25"/>
      <c r="L66" s="21"/>
      <c r="M66" s="17"/>
      <c r="N66" s="26"/>
      <c r="O66" s="22"/>
      <c r="P66" s="18"/>
      <c r="Q66" s="27"/>
      <c r="R66" s="23"/>
      <c r="S66" s="19"/>
      <c r="T66" s="28"/>
      <c r="U66" s="53"/>
      <c r="V66" s="53"/>
      <c r="W66" s="53"/>
      <c r="X66" s="39"/>
      <c r="Y66" s="5" t="str">
        <f t="shared" si="7"/>
        <v/>
      </c>
      <c r="Z66" s="5">
        <f t="shared" si="8"/>
        <v>0</v>
      </c>
      <c r="AA66" s="3"/>
    </row>
    <row r="67" spans="1:27">
      <c r="A67" s="5">
        <f t="shared" si="4"/>
        <v>57</v>
      </c>
      <c r="B67" s="31" t="str">
        <f t="shared" si="5"/>
        <v/>
      </c>
      <c r="C67" s="34" t="str">
        <f t="shared" si="6"/>
        <v/>
      </c>
      <c r="D67" s="44"/>
      <c r="E67" s="44"/>
      <c r="F67" s="63"/>
      <c r="G67" s="15"/>
      <c r="H67" s="24"/>
      <c r="I67" s="20"/>
      <c r="J67" s="16"/>
      <c r="K67" s="25"/>
      <c r="L67" s="21"/>
      <c r="M67" s="17"/>
      <c r="N67" s="26"/>
      <c r="O67" s="22"/>
      <c r="P67" s="18"/>
      <c r="Q67" s="27"/>
      <c r="R67" s="23"/>
      <c r="S67" s="19"/>
      <c r="T67" s="28"/>
      <c r="U67" s="53"/>
      <c r="V67" s="53"/>
      <c r="W67" s="53"/>
      <c r="X67" s="39"/>
      <c r="Y67" s="5" t="str">
        <f t="shared" si="7"/>
        <v/>
      </c>
      <c r="Z67" s="5">
        <f t="shared" si="8"/>
        <v>0</v>
      </c>
      <c r="AA67" s="3"/>
    </row>
    <row r="68" spans="1:27">
      <c r="A68" s="5">
        <f t="shared" si="4"/>
        <v>58</v>
      </c>
      <c r="B68" s="31" t="str">
        <f t="shared" si="5"/>
        <v/>
      </c>
      <c r="C68" s="34" t="str">
        <f t="shared" si="6"/>
        <v/>
      </c>
      <c r="D68" s="44"/>
      <c r="E68" s="44"/>
      <c r="F68" s="63"/>
      <c r="G68" s="15"/>
      <c r="H68" s="24"/>
      <c r="I68" s="20"/>
      <c r="J68" s="16"/>
      <c r="K68" s="25"/>
      <c r="L68" s="21"/>
      <c r="M68" s="17"/>
      <c r="N68" s="26"/>
      <c r="O68" s="22"/>
      <c r="P68" s="18"/>
      <c r="Q68" s="27"/>
      <c r="R68" s="23"/>
      <c r="S68" s="19"/>
      <c r="T68" s="28"/>
      <c r="U68" s="53"/>
      <c r="V68" s="53"/>
      <c r="W68" s="53"/>
      <c r="X68" s="39"/>
      <c r="Y68" s="5" t="str">
        <f t="shared" si="7"/>
        <v/>
      </c>
      <c r="Z68" s="5">
        <f t="shared" si="8"/>
        <v>0</v>
      </c>
      <c r="AA68" s="3"/>
    </row>
    <row r="69" spans="1:27">
      <c r="A69" s="5">
        <f t="shared" si="4"/>
        <v>59</v>
      </c>
      <c r="B69" s="31" t="str">
        <f t="shared" si="5"/>
        <v/>
      </c>
      <c r="C69" s="34" t="str">
        <f t="shared" si="6"/>
        <v/>
      </c>
      <c r="D69" s="44"/>
      <c r="E69" s="44"/>
      <c r="F69" s="63"/>
      <c r="G69" s="15"/>
      <c r="H69" s="24"/>
      <c r="I69" s="20"/>
      <c r="J69" s="16"/>
      <c r="K69" s="25"/>
      <c r="L69" s="21"/>
      <c r="M69" s="17"/>
      <c r="N69" s="26"/>
      <c r="O69" s="22"/>
      <c r="P69" s="18"/>
      <c r="Q69" s="27"/>
      <c r="R69" s="23"/>
      <c r="S69" s="19"/>
      <c r="T69" s="28"/>
      <c r="U69" s="53"/>
      <c r="V69" s="53"/>
      <c r="W69" s="53"/>
      <c r="X69" s="39"/>
      <c r="Y69" s="5" t="str">
        <f t="shared" si="7"/>
        <v/>
      </c>
      <c r="Z69" s="5">
        <f t="shared" si="8"/>
        <v>0</v>
      </c>
      <c r="AA69" s="3"/>
    </row>
    <row r="70" spans="1:27">
      <c r="A70" s="5">
        <f t="shared" si="4"/>
        <v>60</v>
      </c>
      <c r="B70" s="31" t="str">
        <f t="shared" si="5"/>
        <v/>
      </c>
      <c r="C70" s="34" t="str">
        <f t="shared" si="6"/>
        <v/>
      </c>
      <c r="D70" s="44"/>
      <c r="E70" s="44"/>
      <c r="F70" s="63"/>
      <c r="G70" s="15"/>
      <c r="H70" s="24"/>
      <c r="I70" s="20"/>
      <c r="J70" s="16"/>
      <c r="K70" s="25"/>
      <c r="L70" s="21"/>
      <c r="M70" s="17"/>
      <c r="N70" s="26"/>
      <c r="O70" s="22"/>
      <c r="P70" s="18"/>
      <c r="Q70" s="27"/>
      <c r="R70" s="23"/>
      <c r="S70" s="19"/>
      <c r="T70" s="28"/>
      <c r="U70" s="53"/>
      <c r="V70" s="53"/>
      <c r="W70" s="53"/>
      <c r="X70" s="39"/>
      <c r="Y70" s="5" t="str">
        <f t="shared" si="7"/>
        <v/>
      </c>
      <c r="Z70" s="5">
        <f t="shared" si="8"/>
        <v>0</v>
      </c>
      <c r="AA70" s="3"/>
    </row>
    <row r="73" spans="1:27">
      <c r="Y73"/>
    </row>
    <row r="74" spans="1:27" ht="72">
      <c r="Y74" s="47" t="s">
        <v>48</v>
      </c>
    </row>
    <row r="76" spans="1:27">
      <c r="F76"/>
      <c r="Y76" s="102" t="s">
        <v>42</v>
      </c>
      <c r="Z76"/>
      <c r="AA76"/>
    </row>
    <row r="77" spans="1:27">
      <c r="F77"/>
      <c r="Y77" s="102" t="s">
        <v>21</v>
      </c>
      <c r="Z77" t="s">
        <v>23</v>
      </c>
      <c r="AA77"/>
    </row>
    <row r="78" spans="1:27">
      <c r="F78"/>
      <c r="Y78" s="73" t="s">
        <v>165</v>
      </c>
      <c r="Z78" s="103">
        <v>3</v>
      </c>
      <c r="AA78"/>
    </row>
    <row r="79" spans="1:27">
      <c r="F79"/>
      <c r="Y79" s="73" t="s">
        <v>166</v>
      </c>
      <c r="Z79" s="103">
        <v>3</v>
      </c>
      <c r="AA79"/>
    </row>
    <row r="80" spans="1:27">
      <c r="F80"/>
      <c r="Y80" s="73" t="s">
        <v>167</v>
      </c>
      <c r="Z80" s="103">
        <v>3</v>
      </c>
      <c r="AA80"/>
    </row>
    <row r="81" spans="6:27">
      <c r="F81"/>
      <c r="Y81" s="73" t="s">
        <v>168</v>
      </c>
      <c r="Z81" s="103">
        <v>0</v>
      </c>
      <c r="AA81"/>
    </row>
    <row r="82" spans="6:27">
      <c r="F82"/>
      <c r="Y82" s="73" t="s">
        <v>169</v>
      </c>
      <c r="Z82" s="103">
        <v>3</v>
      </c>
      <c r="AA82"/>
    </row>
    <row r="83" spans="6:27">
      <c r="F83"/>
      <c r="Y83" s="73" t="s">
        <v>170</v>
      </c>
      <c r="Z83" s="103">
        <v>0</v>
      </c>
      <c r="AA83"/>
    </row>
    <row r="84" spans="6:27">
      <c r="F84"/>
      <c r="Y84" s="73" t="s">
        <v>171</v>
      </c>
      <c r="Z84" s="103">
        <v>3</v>
      </c>
      <c r="AA84"/>
    </row>
    <row r="85" spans="6:27">
      <c r="Y85" s="73" t="s">
        <v>172</v>
      </c>
      <c r="Z85" s="103">
        <v>0</v>
      </c>
      <c r="AA85"/>
    </row>
    <row r="86" spans="6:27">
      <c r="Y86" s="73" t="s">
        <v>173</v>
      </c>
      <c r="Z86" s="103">
        <v>3</v>
      </c>
    </row>
    <row r="87" spans="6:27">
      <c r="Y87" s="73" t="s">
        <v>174</v>
      </c>
      <c r="Z87" s="103">
        <v>0</v>
      </c>
    </row>
    <row r="88" spans="6:27">
      <c r="Y88" s="73" t="s">
        <v>175</v>
      </c>
      <c r="Z88" s="103">
        <v>3</v>
      </c>
    </row>
    <row r="89" spans="6:27">
      <c r="Y89" s="73" t="s">
        <v>176</v>
      </c>
      <c r="Z89" s="103">
        <v>3</v>
      </c>
    </row>
    <row r="90" spans="6:27">
      <c r="Y90" s="73" t="s">
        <v>177</v>
      </c>
      <c r="Z90" s="103">
        <v>3</v>
      </c>
    </row>
    <row r="91" spans="6:27">
      <c r="Y91" s="73" t="s">
        <v>178</v>
      </c>
      <c r="Z91" s="103">
        <v>0</v>
      </c>
    </row>
    <row r="92" spans="6:27">
      <c r="Y92"/>
      <c r="Z92"/>
    </row>
    <row r="93" spans="6:27">
      <c r="Y93"/>
      <c r="Z93"/>
    </row>
    <row r="94" spans="6:27">
      <c r="Y94"/>
      <c r="Z94"/>
    </row>
  </sheetData>
  <mergeCells count="7">
    <mergeCell ref="B9:C9"/>
    <mergeCell ref="Y9:Z9"/>
    <mergeCell ref="G9:I9"/>
    <mergeCell ref="J9:L9"/>
    <mergeCell ref="M9:O9"/>
    <mergeCell ref="S9:T9"/>
    <mergeCell ref="P9:R9"/>
  </mergeCells>
  <conditionalFormatting pivot="1" sqref="Z78:Z91">
    <cfRule type="expression" dxfId="11" priority="1">
      <formula>IF(Z78=3,1,0)=1</formula>
    </cfRule>
  </conditionalFormatting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2:BH81"/>
  <sheetViews>
    <sheetView topLeftCell="A4" workbookViewId="0">
      <selection activeCell="B55" sqref="B55:B56"/>
    </sheetView>
  </sheetViews>
  <sheetFormatPr defaultColWidth="9.109375" defaultRowHeight="14.4"/>
  <cols>
    <col min="1" max="1" width="5.109375" style="2" customWidth="1"/>
    <col min="2" max="2" width="18.88671875" style="35" customWidth="1"/>
    <col min="3" max="3" width="18.109375" style="2" customWidth="1"/>
    <col min="4" max="4" width="8.109375" style="2" customWidth="1"/>
    <col min="5" max="5" width="5.5546875" style="2" customWidth="1"/>
    <col min="6" max="8" width="12" style="2" customWidth="1"/>
    <col min="9" max="9" width="14.44140625" style="2" customWidth="1"/>
    <col min="10" max="11" width="12" style="2" customWidth="1"/>
    <col min="12" max="12" width="21.33203125" style="2" customWidth="1"/>
    <col min="13" max="13" width="21.88671875" style="2" customWidth="1"/>
    <col min="14" max="14" width="12" style="2" customWidth="1"/>
    <col min="15" max="15" width="4" style="2" customWidth="1"/>
    <col min="16" max="19" width="12" style="2" customWidth="1"/>
    <col min="20" max="20" width="13.88671875" style="2" customWidth="1"/>
    <col min="21" max="21" width="21.88671875" style="2" customWidth="1"/>
    <col min="22" max="22" width="12" style="2" customWidth="1"/>
    <col min="23" max="23" width="4" style="2" customWidth="1"/>
    <col min="24" max="28" width="12" style="2" customWidth="1"/>
    <col min="29" max="29" width="13.88671875" style="2" customWidth="1"/>
    <col min="30" max="30" width="21.88671875" style="2" customWidth="1"/>
    <col min="31" max="31" width="13.88671875" style="2" customWidth="1"/>
    <col min="32" max="32" width="21.88671875" style="2" customWidth="1"/>
    <col min="33" max="33" width="12" style="2" customWidth="1"/>
    <col min="34" max="34" width="4" style="2" customWidth="1"/>
    <col min="35" max="40" width="12" style="2" customWidth="1"/>
    <col min="41" max="41" width="21.88671875" style="2" bestFit="1" customWidth="1"/>
    <col min="42" max="42" width="13.88671875" style="2" customWidth="1"/>
    <col min="43" max="43" width="12" style="2" customWidth="1"/>
    <col min="44" max="44" width="21.88671875" style="2" customWidth="1"/>
    <col min="45" max="46" width="5.88671875" style="2" customWidth="1"/>
    <col min="47" max="47" width="8.88671875" style="2" customWidth="1"/>
    <col min="48" max="48" width="13.88671875" style="2" bestFit="1" customWidth="1"/>
    <col min="49" max="49" width="21.88671875" style="2" bestFit="1" customWidth="1"/>
    <col min="50" max="50" width="13.88671875" style="2" bestFit="1" customWidth="1"/>
    <col min="51" max="51" width="21.88671875" style="2" bestFit="1" customWidth="1"/>
    <col min="52" max="52" width="12" style="2" bestFit="1" customWidth="1"/>
    <col min="53" max="53" width="4" style="2" customWidth="1"/>
    <col min="54" max="54" width="2" style="2" customWidth="1"/>
    <col min="55" max="59" width="12" style="2" customWidth="1"/>
    <col min="60" max="60" width="12" style="2" bestFit="1" customWidth="1"/>
    <col min="61" max="16384" width="9.109375" style="2"/>
  </cols>
  <sheetData>
    <row r="2" spans="1:12">
      <c r="A2" s="2" t="s">
        <v>71</v>
      </c>
    </row>
    <row r="3" spans="1:12">
      <c r="A3" s="2" t="s">
        <v>52</v>
      </c>
    </row>
    <row r="4" spans="1:12">
      <c r="A4" s="2" t="s">
        <v>69</v>
      </c>
    </row>
    <row r="6" spans="1:12" ht="19.8">
      <c r="A6" s="46" t="s">
        <v>49</v>
      </c>
    </row>
    <row r="7" spans="1:12" s="6" customFormat="1">
      <c r="A7" s="62" t="s">
        <v>2</v>
      </c>
      <c r="B7" s="65" t="s">
        <v>3</v>
      </c>
      <c r="C7" s="62" t="s">
        <v>66</v>
      </c>
      <c r="D7" s="62" t="s">
        <v>67</v>
      </c>
      <c r="E7" s="62" t="s">
        <v>4</v>
      </c>
      <c r="F7" s="62" t="s">
        <v>7</v>
      </c>
      <c r="G7" s="62" t="s">
        <v>45</v>
      </c>
      <c r="H7" s="62" t="s">
        <v>44</v>
      </c>
      <c r="I7" s="62" t="s">
        <v>8</v>
      </c>
      <c r="J7" s="62" t="s">
        <v>11</v>
      </c>
      <c r="K7" s="62" t="s">
        <v>23</v>
      </c>
      <c r="L7" s="62" t="s">
        <v>58</v>
      </c>
    </row>
    <row r="8" spans="1:12" hidden="1">
      <c r="A8" s="5">
        <v>5</v>
      </c>
      <c r="B8" s="42" t="str">
        <f>IF(Registrations!$C15="T",Registrations!$D15,"")</f>
        <v/>
      </c>
      <c r="C8" s="5" t="str">
        <f>IF(Registrations!$C15="T",Registrations!$E15,"")</f>
        <v/>
      </c>
      <c r="D8" s="5" t="str">
        <f>IF(Registrations!$C15="T",IF(Registrations!$F15&gt; "",Registrations!$F15,""),"")</f>
        <v/>
      </c>
      <c r="E8" s="48" t="str">
        <f>IF($B8="","",IF(ISNA(VLOOKUP($B8,Forced!$B$10:$K$69,9,0)),"",IF(Registrations!$H15="T",VLOOKUP($B8,Forced!$B$10:$K$69,9,0),"")))</f>
        <v/>
      </c>
      <c r="F8" s="48" t="str">
        <f>IF($B8="","",IF(ISNA(VLOOKUP($B8,Spot!$B$10:$K$69,9,0)),"",IF(Registrations!$K15="T",VLOOKUP($B8,Spot!$B$10:$K$69,9,0),"")))</f>
        <v/>
      </c>
      <c r="G8" s="48" t="str">
        <f>IF($B8="","",IF(ISNA(VLOOKUP($B8,Sportsman!$B$10:$K$69,5,0)),"",IF(Registrations!$Q15="T",VLOOKUP($B8,Sportsman!$B$10:$K$69,5,0),"")))</f>
        <v/>
      </c>
      <c r="H8" s="48" t="str">
        <f>IF($B8="","",IF(ISNA(VLOOKUP($B8,Graduate!$B$10:$K$69,5,0)),"",IF(Registrations!$Q15="T",VLOOKUP($B8,Graduate!$B$10:$K$69,5,0),"")))</f>
        <v/>
      </c>
      <c r="I8" s="48" t="str">
        <f>IF($B8="","",IF(ISNA(VLOOKUP($B8,Streamer!$B$13:$K$72,8,0)),"",IF(Registrations!$N15="T",VLOOKUP($B8,Streamer!$B$13:$K$72,8,0),"")))</f>
        <v/>
      </c>
      <c r="J8" s="48" t="str">
        <f>IF($B8="","",IF(ISNA(VLOOKUP($B8,Formation!$B$10:$K$69,5,0)),"",IF(Registrations!$T15="T",VLOOKUP($B8,Formation!$B$10:$K$69,5,0),"")))</f>
        <v/>
      </c>
      <c r="K8" s="7" t="str">
        <f t="shared" ref="K8:K39" si="0">IF($B8="","",SUM(E8:J8))</f>
        <v/>
      </c>
      <c r="L8" s="44"/>
    </row>
    <row r="9" spans="1:12" hidden="1">
      <c r="A9" s="5">
        <v>9</v>
      </c>
      <c r="B9" s="42" t="str">
        <f>IF(Registrations!$C19="T",Registrations!$D19,"")</f>
        <v/>
      </c>
      <c r="C9" s="5" t="str">
        <f>IF(Registrations!$C19="T",Registrations!$E19,"")</f>
        <v/>
      </c>
      <c r="D9" s="5" t="str">
        <f>IF(Registrations!$C19="T",IF(Registrations!$F19&gt; "",Registrations!$F19,""),"")</f>
        <v/>
      </c>
      <c r="E9" s="48" t="str">
        <f>IF($B9="","",IF(ISNA(VLOOKUP($B9,Forced!$B$10:$K$69,9,0)),"",IF(Registrations!$H19="T",VLOOKUP($B9,Forced!$B$10:$K$69,9,0),"")))</f>
        <v/>
      </c>
      <c r="F9" s="48" t="str">
        <f>IF($B9="","",IF(ISNA(VLOOKUP($B9,Spot!$B$10:$K$69,9,0)),"",IF(Registrations!$K19="T",VLOOKUP($B9,Spot!$B$10:$K$69,9,0),"")))</f>
        <v/>
      </c>
      <c r="G9" s="48" t="str">
        <f>IF($B9="","",IF(ISNA(VLOOKUP($B9,Sportsman!$B$10:$K$69,5,0)),"",IF(Registrations!$Q19="T",VLOOKUP($B9,Sportsman!$B$10:$K$69,5,0),"")))</f>
        <v/>
      </c>
      <c r="H9" s="48" t="str">
        <f>IF($B9="","",IF(ISNA(VLOOKUP($B9,Graduate!$B$10:$K$69,5,0)),"",IF(Registrations!$Q19="T",VLOOKUP($B9,Graduate!$B$10:$K$69,5,0),"")))</f>
        <v/>
      </c>
      <c r="I9" s="48" t="str">
        <f>IF($B9="","",IF(ISNA(VLOOKUP($B9,Streamer!$B$13:$K$72,8,0)),"",IF(Registrations!$N19="T",VLOOKUP($B9,Streamer!$B$13:$K$72,8,0),"")))</f>
        <v/>
      </c>
      <c r="J9" s="48" t="str">
        <f>IF($B9="","",IF(ISNA(VLOOKUP($B9,Formation!$B$10:$K$69,5,0)),"",IF(Registrations!$T19="T",VLOOKUP($B9,Formation!$B$10:$K$69,5,0),"")))</f>
        <v/>
      </c>
      <c r="K9" s="7" t="str">
        <f t="shared" si="0"/>
        <v/>
      </c>
      <c r="L9" s="44"/>
    </row>
    <row r="10" spans="1:12" hidden="1">
      <c r="A10" s="5">
        <v>10</v>
      </c>
      <c r="B10" s="42" t="str">
        <f>IF(Registrations!$C20="T",Registrations!$D20,"")</f>
        <v/>
      </c>
      <c r="C10" s="5" t="str">
        <f>IF(Registrations!$C20="T",Registrations!$E20,"")</f>
        <v/>
      </c>
      <c r="D10" s="5" t="str">
        <f>IF(Registrations!$C20="T",IF(Registrations!$F20&gt; "",Registrations!$F20,""),"")</f>
        <v/>
      </c>
      <c r="E10" s="48" t="str">
        <f>IF($B10="","",IF(ISNA(VLOOKUP($B10,Forced!$B$10:$K$69,9,0)),"",IF(Registrations!$H20="T",VLOOKUP($B10,Forced!$B$10:$K$69,9,0),"")))</f>
        <v/>
      </c>
      <c r="F10" s="48" t="str">
        <f>IF($B10="","",IF(ISNA(VLOOKUP($B10,Spot!$B$10:$K$69,9,0)),"",IF(Registrations!$K20="T",VLOOKUP($B10,Spot!$B$10:$K$69,9,0),"")))</f>
        <v/>
      </c>
      <c r="G10" s="48" t="str">
        <f>IF($B10="","",IF(ISNA(VLOOKUP($B10,Sportsman!$B$10:$K$69,5,0)),"",IF(Registrations!$Q20="T",VLOOKUP($B10,Sportsman!$B$10:$K$69,5,0),"")))</f>
        <v/>
      </c>
      <c r="H10" s="48" t="str">
        <f>IF($B10="","",IF(ISNA(VLOOKUP($B10,Graduate!$B$10:$K$69,5,0)),"",IF(Registrations!$Q20="T",VLOOKUP($B10,Graduate!$B$10:$K$69,5,0),"")))</f>
        <v/>
      </c>
      <c r="I10" s="48" t="str">
        <f>IF($B10="","",IF(ISNA(VLOOKUP($B10,Streamer!$B$13:$K$72,8,0)),"",IF(Registrations!$N20="T",VLOOKUP($B10,Streamer!$B$13:$K$72,8,0),"")))</f>
        <v/>
      </c>
      <c r="J10" s="48" t="str">
        <f>IF($B10="","",IF(ISNA(VLOOKUP($B10,Formation!$B$10:$K$69,5,0)),"",IF(Registrations!$T20="T",VLOOKUP($B10,Formation!$B$10:$K$69,5,0),"")))</f>
        <v/>
      </c>
      <c r="K10" s="7" t="str">
        <f t="shared" si="0"/>
        <v/>
      </c>
      <c r="L10" s="44"/>
    </row>
    <row r="11" spans="1:12" hidden="1">
      <c r="A11" s="5">
        <v>13</v>
      </c>
      <c r="B11" s="42" t="str">
        <f>IF(Registrations!$C23="T",Registrations!$D23,"")</f>
        <v/>
      </c>
      <c r="C11" s="5" t="str">
        <f>IF(Registrations!$C23="T",Registrations!$E23,"")</f>
        <v/>
      </c>
      <c r="D11" s="5" t="str">
        <f>IF(Registrations!$C23="T",IF(Registrations!$F23&gt; "",Registrations!$F23,""),"")</f>
        <v/>
      </c>
      <c r="E11" s="48" t="str">
        <f>IF($B11="","",IF(ISNA(VLOOKUP($B11,Forced!$B$10:$K$69,9,0)),"",IF(Registrations!$H23="T",VLOOKUP($B11,Forced!$B$10:$K$69,9,0),"")))</f>
        <v/>
      </c>
      <c r="F11" s="48" t="str">
        <f>IF($B11="","",IF(ISNA(VLOOKUP($B11,Spot!$B$10:$K$69,9,0)),"",IF(Registrations!$K23="T",VLOOKUP($B11,Spot!$B$10:$K$69,9,0),"")))</f>
        <v/>
      </c>
      <c r="G11" s="48" t="str">
        <f>IF($B11="","",IF(ISNA(VLOOKUP($B11,Sportsman!$B$10:$K$69,5,0)),"",IF(Registrations!$Q23="T",VLOOKUP($B11,Sportsman!$B$10:$K$69,5,0),"")))</f>
        <v/>
      </c>
      <c r="H11" s="48" t="str">
        <f>IF($B11="","",IF(ISNA(VLOOKUP($B11,Graduate!$B$10:$K$69,5,0)),"",IF(Registrations!$Q23="T",VLOOKUP($B11,Graduate!$B$10:$K$69,5,0),"")))</f>
        <v/>
      </c>
      <c r="I11" s="48" t="str">
        <f>IF($B11="","",IF(ISNA(VLOOKUP($B11,Streamer!$B$13:$K$72,8,0)),"",IF(Registrations!$N23="T",VLOOKUP($B11,Streamer!$B$13:$K$72,8,0),"")))</f>
        <v/>
      </c>
      <c r="J11" s="48" t="str">
        <f>IF($B11="","",IF(ISNA(VLOOKUP($B11,Formation!$B$10:$K$69,5,0)),"",IF(Registrations!$T23="T",VLOOKUP($B11,Formation!$B$10:$K$69,5,0),"")))</f>
        <v/>
      </c>
      <c r="K11" s="7" t="str">
        <f t="shared" si="0"/>
        <v/>
      </c>
      <c r="L11" s="44"/>
    </row>
    <row r="12" spans="1:12" hidden="1">
      <c r="A12" s="5">
        <v>14</v>
      </c>
      <c r="B12" s="42" t="str">
        <f>IF(Registrations!$C24="T",Registrations!$D24,"")</f>
        <v/>
      </c>
      <c r="C12" s="5" t="str">
        <f>IF(Registrations!$C24="T",Registrations!$E24,"")</f>
        <v/>
      </c>
      <c r="D12" s="5" t="str">
        <f>IF(Registrations!$C24="T",IF(Registrations!$F24&gt; "",Registrations!$F24,""),"")</f>
        <v/>
      </c>
      <c r="E12" s="48" t="str">
        <f>IF($B12="","",IF(ISNA(VLOOKUP($B12,Forced!$B$10:$K$69,9,0)),"",IF(Registrations!$H24="T",VLOOKUP($B12,Forced!$B$10:$K$69,9,0),"")))</f>
        <v/>
      </c>
      <c r="F12" s="48" t="str">
        <f>IF($B12="","",IF(ISNA(VLOOKUP($B12,Spot!$B$10:$K$69,9,0)),"",IF(Registrations!$K24="T",VLOOKUP($B12,Spot!$B$10:$K$69,9,0),"")))</f>
        <v/>
      </c>
      <c r="G12" s="48" t="str">
        <f>IF($B12="","",IF(ISNA(VLOOKUP($B12,Sportsman!$B$10:$K$69,5,0)),"",IF(Registrations!$Q24="T",VLOOKUP($B12,Sportsman!$B$10:$K$69,5,0),"")))</f>
        <v/>
      </c>
      <c r="H12" s="48" t="str">
        <f>IF($B12="","",IF(ISNA(VLOOKUP($B12,Graduate!$B$10:$K$69,5,0)),"",IF(Registrations!$Q24="T",VLOOKUP($B12,Graduate!$B$10:$K$69,5,0),"")))</f>
        <v/>
      </c>
      <c r="I12" s="48" t="str">
        <f>IF($B12="","",IF(ISNA(VLOOKUP($B12,Streamer!$B$13:$K$72,8,0)),"",IF(Registrations!$N24="T",VLOOKUP($B12,Streamer!$B$13:$K$72,8,0),"")))</f>
        <v/>
      </c>
      <c r="J12" s="48" t="str">
        <f>IF($B12="","",IF(ISNA(VLOOKUP($B12,Formation!$B$10:$K$69,5,0)),"",IF(Registrations!$T24="T",VLOOKUP($B12,Formation!$B$10:$K$69,5,0),"")))</f>
        <v/>
      </c>
      <c r="K12" s="7" t="str">
        <f t="shared" si="0"/>
        <v/>
      </c>
      <c r="L12" s="44"/>
    </row>
    <row r="13" spans="1:12" hidden="1">
      <c r="A13" s="5">
        <v>18</v>
      </c>
      <c r="B13" s="42" t="str">
        <f>IF(Registrations!$C28="T",Registrations!$D28,"")</f>
        <v/>
      </c>
      <c r="C13" s="5" t="str">
        <f>IF(Registrations!$C28="T",Registrations!$E28,"")</f>
        <v/>
      </c>
      <c r="D13" s="5" t="str">
        <f>IF(Registrations!$C28="T",IF(Registrations!$F28&gt; "",Registrations!$F28,""),"")</f>
        <v/>
      </c>
      <c r="E13" s="48" t="str">
        <f>IF($B13="","",IF(ISNA(VLOOKUP($B13,Forced!$B$10:$K$69,9,0)),"",IF(Registrations!$H28="T",VLOOKUP($B13,Forced!$B$10:$K$69,9,0),"")))</f>
        <v/>
      </c>
      <c r="F13" s="48" t="str">
        <f>IF($B13="","",IF(ISNA(VLOOKUP($B13,Spot!$B$10:$K$69,9,0)),"",IF(Registrations!$K28="T",VLOOKUP($B13,Spot!$B$10:$K$69,9,0),"")))</f>
        <v/>
      </c>
      <c r="G13" s="48" t="str">
        <f>IF($B13="","",IF(ISNA(VLOOKUP($B13,Sportsman!$B$10:$K$69,5,0)),"",IF(Registrations!$Q28="T",VLOOKUP($B13,Sportsman!$B$10:$K$69,5,0),"")))</f>
        <v/>
      </c>
      <c r="H13" s="48" t="str">
        <f>IF($B13="","",IF(ISNA(VLOOKUP($B13,Graduate!$B$10:$K$69,5,0)),"",IF(Registrations!$Q28="T",VLOOKUP($B13,Graduate!$B$10:$K$69,5,0),"")))</f>
        <v/>
      </c>
      <c r="I13" s="48" t="str">
        <f>IF($B13="","",IF(ISNA(VLOOKUP($B13,Streamer!$B$13:$K$72,8,0)),"",IF(Registrations!$N28="T",VLOOKUP($B13,Streamer!$B$13:$K$72,8,0),"")))</f>
        <v/>
      </c>
      <c r="J13" s="48" t="str">
        <f>IF($B13="","",IF(ISNA(VLOOKUP($B13,Formation!$B$10:$K$69,5,0)),"",IF(Registrations!$T28="T",VLOOKUP($B13,Formation!$B$10:$K$69,5,0),"")))</f>
        <v/>
      </c>
      <c r="K13" s="7" t="str">
        <f t="shared" si="0"/>
        <v/>
      </c>
      <c r="L13" s="44"/>
    </row>
    <row r="14" spans="1:12" hidden="1">
      <c r="A14" s="5">
        <v>21</v>
      </c>
      <c r="B14" s="42" t="str">
        <f>IF(Registrations!$C31="T",Registrations!$D31,"")</f>
        <v/>
      </c>
      <c r="C14" s="5" t="str">
        <f>IF(Registrations!$C31="T",Registrations!$E31,"")</f>
        <v/>
      </c>
      <c r="D14" s="5" t="str">
        <f>IF(Registrations!$C31="T",IF(Registrations!$F31&gt; "",Registrations!$F31,""),"")</f>
        <v/>
      </c>
      <c r="E14" s="48" t="str">
        <f>IF($B14="","",IF(ISNA(VLOOKUP($B14,Forced!$B$10:$K$69,9,0)),"",IF(Registrations!$H31="T",VLOOKUP($B14,Forced!$B$10:$K$69,9,0),"")))</f>
        <v/>
      </c>
      <c r="F14" s="48" t="str">
        <f>IF($B14="","",IF(ISNA(VLOOKUP($B14,Spot!$B$10:$K$69,9,0)),"",IF(Registrations!$K31="T",VLOOKUP($B14,Spot!$B$10:$K$69,9,0),"")))</f>
        <v/>
      </c>
      <c r="G14" s="48" t="str">
        <f>IF($B14="","",IF(ISNA(VLOOKUP($B14,Sportsman!$B$10:$K$69,5,0)),"",IF(Registrations!$Q31="T",VLOOKUP($B14,Sportsman!$B$10:$K$69,5,0),"")))</f>
        <v/>
      </c>
      <c r="H14" s="48" t="str">
        <f>IF($B14="","",IF(ISNA(VLOOKUP($B14,Graduate!$B$10:$K$69,5,0)),"",IF(Registrations!$Q31="T",VLOOKUP($B14,Graduate!$B$10:$K$69,5,0),"")))</f>
        <v/>
      </c>
      <c r="I14" s="48" t="str">
        <f>IF($B14="","",IF(ISNA(VLOOKUP($B14,Streamer!$B$13:$K$72,8,0)),"",IF(Registrations!$N31="T",VLOOKUP($B14,Streamer!$B$13:$K$72,8,0),"")))</f>
        <v/>
      </c>
      <c r="J14" s="48" t="str">
        <f>IF($B14="","",IF(ISNA(VLOOKUP($B14,Formation!$B$10:$K$69,5,0)),"",IF(Registrations!$T31="T",VLOOKUP($B14,Formation!$B$10:$K$69,5,0),"")))</f>
        <v/>
      </c>
      <c r="K14" s="7" t="str">
        <f t="shared" si="0"/>
        <v/>
      </c>
      <c r="L14" s="44"/>
    </row>
    <row r="15" spans="1:12" hidden="1">
      <c r="A15" s="5">
        <v>22</v>
      </c>
      <c r="B15" s="42" t="str">
        <f>IF(Registrations!$C32="T",Registrations!$D32,"")</f>
        <v/>
      </c>
      <c r="C15" s="5" t="str">
        <f>IF(Registrations!$C32="T",Registrations!$E32,"")</f>
        <v/>
      </c>
      <c r="D15" s="5" t="str">
        <f>IF(Registrations!$C32="T",IF(Registrations!$F32&gt; "",Registrations!$F32,""),"")</f>
        <v/>
      </c>
      <c r="E15" s="48" t="str">
        <f>IF($B15="","",IF(ISNA(VLOOKUP($B15,Forced!$B$10:$K$69,9,0)),"",IF(Registrations!$H32="T",VLOOKUP($B15,Forced!$B$10:$K$69,9,0),"")))</f>
        <v/>
      </c>
      <c r="F15" s="48" t="str">
        <f>IF($B15="","",IF(ISNA(VLOOKUP($B15,Spot!$B$10:$K$69,9,0)),"",IF(Registrations!$K32="T",VLOOKUP($B15,Spot!$B$10:$K$69,9,0),"")))</f>
        <v/>
      </c>
      <c r="G15" s="48" t="str">
        <f>IF($B15="","",IF(ISNA(VLOOKUP($B15,Sportsman!$B$10:$K$69,5,0)),"",IF(Registrations!$Q32="T",VLOOKUP($B15,Sportsman!$B$10:$K$69,5,0),"")))</f>
        <v/>
      </c>
      <c r="H15" s="48" t="str">
        <f>IF($B15="","",IF(ISNA(VLOOKUP($B15,Graduate!$B$10:$K$69,5,0)),"",IF(Registrations!$Q32="T",VLOOKUP($B15,Graduate!$B$10:$K$69,5,0),"")))</f>
        <v/>
      </c>
      <c r="I15" s="48" t="str">
        <f>IF($B15="","",IF(ISNA(VLOOKUP($B15,Streamer!$B$13:$K$72,8,0)),"",IF(Registrations!$N32="T",VLOOKUP($B15,Streamer!$B$13:$K$72,8,0),"")))</f>
        <v/>
      </c>
      <c r="J15" s="48" t="str">
        <f>IF($B15="","",IF(ISNA(VLOOKUP($B15,Formation!$B$10:$K$69,5,0)),"",IF(Registrations!$T32="T",VLOOKUP($B15,Formation!$B$10:$K$69,5,0),"")))</f>
        <v/>
      </c>
      <c r="K15" s="7" t="str">
        <f t="shared" si="0"/>
        <v/>
      </c>
      <c r="L15" s="44"/>
    </row>
    <row r="16" spans="1:12" hidden="1">
      <c r="A16" s="5">
        <v>23</v>
      </c>
      <c r="B16" s="42" t="str">
        <f>IF(Registrations!$C33="T",Registrations!$D33,"")</f>
        <v/>
      </c>
      <c r="C16" s="5" t="str">
        <f>IF(Registrations!$C33="T",Registrations!$E33,"")</f>
        <v/>
      </c>
      <c r="D16" s="5" t="str">
        <f>IF(Registrations!$C33="T",IF(Registrations!$F33&gt; "",Registrations!$F33,""),"")</f>
        <v/>
      </c>
      <c r="E16" s="48" t="str">
        <f>IF($B16="","",IF(ISNA(VLOOKUP($B16,Forced!$B$10:$K$69,9,0)),"",IF(Registrations!$H33="T",VLOOKUP($B16,Forced!$B$10:$K$69,9,0),"")))</f>
        <v/>
      </c>
      <c r="F16" s="48" t="str">
        <f>IF($B16="","",IF(ISNA(VLOOKUP($B16,Spot!$B$10:$K$69,9,0)),"",IF(Registrations!$K33="T",VLOOKUP($B16,Spot!$B$10:$K$69,9,0),"")))</f>
        <v/>
      </c>
      <c r="G16" s="48" t="str">
        <f>IF($B16="","",IF(ISNA(VLOOKUP($B16,Sportsman!$B$10:$K$69,5,0)),"",IF(Registrations!$Q33="T",VLOOKUP($B16,Sportsman!$B$10:$K$69,5,0),"")))</f>
        <v/>
      </c>
      <c r="H16" s="48" t="str">
        <f>IF($B16="","",IF(ISNA(VLOOKUP($B16,Graduate!$B$10:$K$69,5,0)),"",IF(Registrations!$Q33="T",VLOOKUP($B16,Graduate!$B$10:$K$69,5,0),"")))</f>
        <v/>
      </c>
      <c r="I16" s="48" t="str">
        <f>IF($B16="","",IF(ISNA(VLOOKUP($B16,Streamer!$B$13:$K$72,8,0)),"",IF(Registrations!$N33="T",VLOOKUP($B16,Streamer!$B$13:$K$72,8,0),"")))</f>
        <v/>
      </c>
      <c r="J16" s="48" t="str">
        <f>IF($B16="","",IF(ISNA(VLOOKUP($B16,Formation!$B$10:$K$69,5,0)),"",IF(Registrations!$T33="T",VLOOKUP($B16,Formation!$B$10:$K$69,5,0),"")))</f>
        <v/>
      </c>
      <c r="K16" s="7" t="str">
        <f t="shared" si="0"/>
        <v/>
      </c>
      <c r="L16" s="44"/>
    </row>
    <row r="17" spans="1:12" hidden="1">
      <c r="A17" s="5">
        <v>24</v>
      </c>
      <c r="B17" s="42" t="str">
        <f>IF(Registrations!$C34="T",Registrations!$D34,"")</f>
        <v/>
      </c>
      <c r="C17" s="5" t="str">
        <f>IF(Registrations!$C34="T",Registrations!$E34,"")</f>
        <v/>
      </c>
      <c r="D17" s="5" t="str">
        <f>IF(Registrations!$C34="T",IF(Registrations!$F34&gt; "",Registrations!$F34,""),"")</f>
        <v/>
      </c>
      <c r="E17" s="48" t="str">
        <f>IF($B17="","",IF(ISNA(VLOOKUP($B17,Forced!$B$10:$K$69,9,0)),"",IF(Registrations!$H34="T",VLOOKUP($B17,Forced!$B$10:$K$69,9,0),"")))</f>
        <v/>
      </c>
      <c r="F17" s="48" t="str">
        <f>IF($B17="","",IF(ISNA(VLOOKUP($B17,Spot!$B$10:$K$69,9,0)),"",IF(Registrations!$K34="T",VLOOKUP($B17,Spot!$B$10:$K$69,9,0),"")))</f>
        <v/>
      </c>
      <c r="G17" s="48" t="str">
        <f>IF($B17="","",IF(ISNA(VLOOKUP($B17,Sportsman!$B$10:$K$69,5,0)),"",IF(Registrations!$Q34="T",VLOOKUP($B17,Sportsman!$B$10:$K$69,5,0),"")))</f>
        <v/>
      </c>
      <c r="H17" s="48" t="str">
        <f>IF($B17="","",IF(ISNA(VLOOKUP($B17,Graduate!$B$10:$K$69,5,0)),"",IF(Registrations!$Q34="T",VLOOKUP($B17,Graduate!$B$10:$K$69,5,0),"")))</f>
        <v/>
      </c>
      <c r="I17" s="48" t="str">
        <f>IF($B17="","",IF(ISNA(VLOOKUP($B17,Streamer!$B$13:$K$72,8,0)),"",IF(Registrations!$N34="T",VLOOKUP($B17,Streamer!$B$13:$K$72,8,0),"")))</f>
        <v/>
      </c>
      <c r="J17" s="48" t="str">
        <f>IF($B17="","",IF(ISNA(VLOOKUP($B17,Formation!$B$10:$K$69,5,0)),"",IF(Registrations!$T34="T",VLOOKUP($B17,Formation!$B$10:$K$69,5,0),"")))</f>
        <v/>
      </c>
      <c r="K17" s="7" t="str">
        <f t="shared" si="0"/>
        <v/>
      </c>
      <c r="L17" s="44"/>
    </row>
    <row r="18" spans="1:12" hidden="1">
      <c r="A18" s="5">
        <v>25</v>
      </c>
      <c r="B18" s="42" t="str">
        <f>IF(Registrations!$C35="T",Registrations!$D35,"")</f>
        <v/>
      </c>
      <c r="C18" s="5" t="str">
        <f>IF(Registrations!$C35="T",Registrations!$E35,"")</f>
        <v/>
      </c>
      <c r="D18" s="5" t="str">
        <f>IF(Registrations!$C35="T",IF(Registrations!$F35&gt; "",Registrations!$F35,""),"")</f>
        <v/>
      </c>
      <c r="E18" s="48" t="str">
        <f>IF($B18="","",IF(ISNA(VLOOKUP($B18,Forced!$B$10:$K$69,9,0)),"",IF(Registrations!$H35="T",VLOOKUP($B18,Forced!$B$10:$K$69,9,0),"")))</f>
        <v/>
      </c>
      <c r="F18" s="48" t="str">
        <f>IF($B18="","",IF(ISNA(VLOOKUP($B18,Spot!$B$10:$K$69,9,0)),"",IF(Registrations!$K35="T",VLOOKUP($B18,Spot!$B$10:$K$69,9,0),"")))</f>
        <v/>
      </c>
      <c r="G18" s="48" t="str">
        <f>IF($B18="","",IF(ISNA(VLOOKUP($B18,Sportsman!$B$10:$K$69,5,0)),"",IF(Registrations!$Q35="T",VLOOKUP($B18,Sportsman!$B$10:$K$69,5,0),"")))</f>
        <v/>
      </c>
      <c r="H18" s="48" t="str">
        <f>IF($B18="","",IF(ISNA(VLOOKUP($B18,Graduate!$B$10:$K$69,5,0)),"",IF(Registrations!$Q35="T",VLOOKUP($B18,Graduate!$B$10:$K$69,5,0),"")))</f>
        <v/>
      </c>
      <c r="I18" s="48" t="str">
        <f>IF($B18="","",IF(ISNA(VLOOKUP($B18,Streamer!$B$13:$K$72,8,0)),"",IF(Registrations!$N35="T",VLOOKUP($B18,Streamer!$B$13:$K$72,8,0),"")))</f>
        <v/>
      </c>
      <c r="J18" s="48" t="str">
        <f>IF($B18="","",IF(ISNA(VLOOKUP($B18,Formation!$B$10:$K$69,5,0)),"",IF(Registrations!$T35="T",VLOOKUP($B18,Formation!$B$10:$K$69,5,0),"")))</f>
        <v/>
      </c>
      <c r="K18" s="7" t="str">
        <f t="shared" si="0"/>
        <v/>
      </c>
      <c r="L18" s="44"/>
    </row>
    <row r="19" spans="1:12" hidden="1">
      <c r="A19" s="5">
        <v>26</v>
      </c>
      <c r="B19" s="42" t="str">
        <f>IF(Registrations!$C36="T",Registrations!$D36,"")</f>
        <v/>
      </c>
      <c r="C19" s="5" t="str">
        <f>IF(Registrations!$C36="T",Registrations!$E36,"")</f>
        <v/>
      </c>
      <c r="D19" s="5" t="str">
        <f>IF(Registrations!$C36="T",IF(Registrations!$F36&gt; "",Registrations!$F36,""),"")</f>
        <v/>
      </c>
      <c r="E19" s="48" t="str">
        <f>IF($B19="","",IF(ISNA(VLOOKUP($B19,Forced!$B$10:$K$69,9,0)),"",IF(Registrations!$H36="T",VLOOKUP($B19,Forced!$B$10:$K$69,9,0),"")))</f>
        <v/>
      </c>
      <c r="F19" s="48" t="str">
        <f>IF($B19="","",IF(ISNA(VLOOKUP($B19,Spot!$B$10:$K$69,9,0)),"",IF(Registrations!$K36="T",VLOOKUP($B19,Spot!$B$10:$K$69,9,0),"")))</f>
        <v/>
      </c>
      <c r="G19" s="48" t="str">
        <f>IF($B19="","",IF(ISNA(VLOOKUP($B19,Sportsman!$B$10:$K$69,5,0)),"",IF(Registrations!$Q36="T",VLOOKUP($B19,Sportsman!$B$10:$K$69,5,0),"")))</f>
        <v/>
      </c>
      <c r="H19" s="48" t="str">
        <f>IF($B19="","",IF(ISNA(VLOOKUP($B19,Graduate!$B$10:$K$69,5,0)),"",IF(Registrations!$Q36="T",VLOOKUP($B19,Graduate!$B$10:$K$69,5,0),"")))</f>
        <v/>
      </c>
      <c r="I19" s="48" t="str">
        <f>IF($B19="","",IF(ISNA(VLOOKUP($B19,Streamer!$B$13:$K$72,8,0)),"",IF(Registrations!$N36="T",VLOOKUP($B19,Streamer!$B$13:$K$72,8,0),"")))</f>
        <v/>
      </c>
      <c r="J19" s="48" t="str">
        <f>IF($B19="","",IF(ISNA(VLOOKUP($B19,Formation!$B$10:$K$69,5,0)),"",IF(Registrations!$T36="T",VLOOKUP($B19,Formation!$B$10:$K$69,5,0),"")))</f>
        <v/>
      </c>
      <c r="K19" s="7" t="str">
        <f t="shared" si="0"/>
        <v/>
      </c>
      <c r="L19" s="44"/>
    </row>
    <row r="20" spans="1:12" hidden="1">
      <c r="A20" s="5">
        <v>30</v>
      </c>
      <c r="B20" s="42" t="str">
        <f>IF(Registrations!$C40="T",Registrations!$D40,"")</f>
        <v/>
      </c>
      <c r="C20" s="5" t="str">
        <f>IF(Registrations!$C40="T",Registrations!$E40,"")</f>
        <v/>
      </c>
      <c r="D20" s="5" t="str">
        <f>IF(Registrations!$C40="T",IF(Registrations!$F40&gt; "",Registrations!$F40,""),"")</f>
        <v/>
      </c>
      <c r="E20" s="48" t="str">
        <f>IF($B20="","",IF(ISNA(VLOOKUP($B20,Forced!$B$10:$K$69,9,0)),"",IF(Registrations!$H40="T",VLOOKUP($B20,Forced!$B$10:$K$69,9,0),"")))</f>
        <v/>
      </c>
      <c r="F20" s="48" t="str">
        <f>IF($B20="","",IF(ISNA(VLOOKUP($B20,Spot!$B$10:$K$69,9,0)),"",IF(Registrations!$K40="T",VLOOKUP($B20,Spot!$B$10:$K$69,9,0),"")))</f>
        <v/>
      </c>
      <c r="G20" s="48" t="str">
        <f>IF($B20="","",IF(ISNA(VLOOKUP($B20,Sportsman!$B$10:$K$69,5,0)),"",IF(Registrations!$Q40="T",VLOOKUP($B20,Sportsman!$B$10:$K$69,5,0),"")))</f>
        <v/>
      </c>
      <c r="H20" s="48" t="str">
        <f>IF($B20="","",IF(ISNA(VLOOKUP($B20,Graduate!$B$10:$K$69,5,0)),"",IF(Registrations!$Q40="T",VLOOKUP($B20,Graduate!$B$10:$K$69,5,0),"")))</f>
        <v/>
      </c>
      <c r="I20" s="48" t="str">
        <f>IF($B20="","",IF(ISNA(VLOOKUP($B20,Streamer!$B$13:$K$72,8,0)),"",IF(Registrations!$N40="T",VLOOKUP($B20,Streamer!$B$13:$K$72,8,0),"")))</f>
        <v/>
      </c>
      <c r="J20" s="48" t="str">
        <f>IF($B20="","",IF(ISNA(VLOOKUP($B20,Formation!$B$10:$K$69,5,0)),"",IF(Registrations!$T40="T",VLOOKUP($B20,Formation!$B$10:$K$69,5,0),"")))</f>
        <v/>
      </c>
      <c r="K20" s="7" t="str">
        <f t="shared" si="0"/>
        <v/>
      </c>
      <c r="L20" s="44"/>
    </row>
    <row r="21" spans="1:12" hidden="1">
      <c r="A21" s="5">
        <v>31</v>
      </c>
      <c r="B21" s="42" t="str">
        <f>IF(Registrations!$C41="T",Registrations!$D41,"")</f>
        <v/>
      </c>
      <c r="C21" s="5" t="str">
        <f>IF(Registrations!$C41="T",Registrations!$E41,"")</f>
        <v/>
      </c>
      <c r="D21" s="5" t="str">
        <f>IF(Registrations!$C41="T",IF(Registrations!$F41&gt; "",Registrations!$F41,""),"")</f>
        <v/>
      </c>
      <c r="E21" s="48" t="str">
        <f>IF($B21="","",IF(ISNA(VLOOKUP($B21,Forced!$B$10:$K$69,9,0)),"",IF(Registrations!$H41="T",VLOOKUP($B21,Forced!$B$10:$K$69,9,0),"")))</f>
        <v/>
      </c>
      <c r="F21" s="48" t="str">
        <f>IF($B21="","",IF(ISNA(VLOOKUP($B21,Spot!$B$10:$K$69,9,0)),"",IF(Registrations!$K41="T",VLOOKUP($B21,Spot!$B$10:$K$69,9,0),"")))</f>
        <v/>
      </c>
      <c r="G21" s="48" t="str">
        <f>IF($B21="","",IF(ISNA(VLOOKUP($B21,Sportsman!$B$10:$K$69,5,0)),"",IF(Registrations!$Q41="T",VLOOKUP($B21,Sportsman!$B$10:$K$69,5,0),"")))</f>
        <v/>
      </c>
      <c r="H21" s="48" t="str">
        <f>IF($B21="","",IF(ISNA(VLOOKUP($B21,Graduate!$B$10:$K$69,5,0)),"",IF(Registrations!$Q41="T",VLOOKUP($B21,Graduate!$B$10:$K$69,5,0),"")))</f>
        <v/>
      </c>
      <c r="I21" s="48" t="str">
        <f>IF($B21="","",IF(ISNA(VLOOKUP($B21,Streamer!$B$13:$K$72,8,0)),"",IF(Registrations!$N41="T",VLOOKUP($B21,Streamer!$B$13:$K$72,8,0),"")))</f>
        <v/>
      </c>
      <c r="J21" s="48" t="str">
        <f>IF($B21="","",IF(ISNA(VLOOKUP($B21,Formation!$B$10:$K$69,5,0)),"",IF(Registrations!$T41="T",VLOOKUP($B21,Formation!$B$10:$K$69,5,0),"")))</f>
        <v/>
      </c>
      <c r="K21" s="7" t="str">
        <f t="shared" si="0"/>
        <v/>
      </c>
      <c r="L21" s="44"/>
    </row>
    <row r="22" spans="1:12" hidden="1">
      <c r="A22" s="5">
        <v>36</v>
      </c>
      <c r="B22" s="42" t="str">
        <f>IF(Registrations!$C46="T",Registrations!$D46,"")</f>
        <v/>
      </c>
      <c r="C22" s="5" t="str">
        <f>IF(Registrations!$C46="T",Registrations!$E46,"")</f>
        <v/>
      </c>
      <c r="D22" s="5" t="str">
        <f>IF(Registrations!$C46="T",IF(Registrations!$F46&gt; "",Registrations!$F46,""),"")</f>
        <v/>
      </c>
      <c r="E22" s="48" t="str">
        <f>IF($B22="","",IF(ISNA(VLOOKUP($B22,Forced!$B$10:$K$69,9,0)),"",IF(Registrations!$H46="T",VLOOKUP($B22,Forced!$B$10:$K$69,9,0),"")))</f>
        <v/>
      </c>
      <c r="F22" s="48" t="str">
        <f>IF($B22="","",IF(ISNA(VLOOKUP($B22,Spot!$B$10:$K$69,9,0)),"",IF(Registrations!$K46="T",VLOOKUP($B22,Spot!$B$10:$K$69,9,0),"")))</f>
        <v/>
      </c>
      <c r="G22" s="48" t="str">
        <f>IF($B22="","",IF(ISNA(VLOOKUP($B22,Sportsman!$B$10:$K$69,5,0)),"",IF(Registrations!$Q46="T",VLOOKUP($B22,Sportsman!$B$10:$K$69,5,0),"")))</f>
        <v/>
      </c>
      <c r="H22" s="48" t="str">
        <f>IF($B22="","",IF(ISNA(VLOOKUP($B22,Graduate!$B$10:$K$69,5,0)),"",IF(Registrations!$Q46="T",VLOOKUP($B22,Graduate!$B$10:$K$69,5,0),"")))</f>
        <v/>
      </c>
      <c r="I22" s="48" t="str">
        <f>IF($B22="","",IF(ISNA(VLOOKUP($B22,Streamer!$B$13:$K$72,8,0)),"",IF(Registrations!$N46="T",VLOOKUP($B22,Streamer!$B$13:$K$72,8,0),"")))</f>
        <v/>
      </c>
      <c r="J22" s="48" t="str">
        <f>IF($B22="","",IF(ISNA(VLOOKUP($B22,Formation!$B$10:$K$69,5,0)),"",IF(Registrations!$T46="T",VLOOKUP($B22,Formation!$B$10:$K$69,5,0),"")))</f>
        <v/>
      </c>
      <c r="K22" s="7" t="str">
        <f t="shared" si="0"/>
        <v/>
      </c>
      <c r="L22" s="44"/>
    </row>
    <row r="23" spans="1:12" hidden="1">
      <c r="A23" s="5">
        <v>38</v>
      </c>
      <c r="B23" s="42" t="str">
        <f>IF(Registrations!$C48="T",Registrations!$D48,"")</f>
        <v/>
      </c>
      <c r="C23" s="5" t="str">
        <f>IF(Registrations!$C48="T",Registrations!$E48,"")</f>
        <v/>
      </c>
      <c r="D23" s="5" t="str">
        <f>IF(Registrations!$C48="T",IF(Registrations!$F48&gt; "",Registrations!$F48,""),"")</f>
        <v/>
      </c>
      <c r="E23" s="48" t="str">
        <f>IF($B23="","",IF(ISNA(VLOOKUP($B23,Forced!$B$10:$K$69,9,0)),"",IF(Registrations!$H48="T",VLOOKUP($B23,Forced!$B$10:$K$69,9,0),"")))</f>
        <v/>
      </c>
      <c r="F23" s="48" t="str">
        <f>IF($B23="","",IF(ISNA(VLOOKUP($B23,Spot!$B$10:$K$69,9,0)),"",IF(Registrations!$K48="T",VLOOKUP($B23,Spot!$B$10:$K$69,9,0),"")))</f>
        <v/>
      </c>
      <c r="G23" s="48" t="str">
        <f>IF($B23="","",IF(ISNA(VLOOKUP($B23,Sportsman!$B$10:$K$69,5,0)),"",IF(Registrations!$Q48="T",VLOOKUP($B23,Sportsman!$B$10:$K$69,5,0),"")))</f>
        <v/>
      </c>
      <c r="H23" s="48" t="str">
        <f>IF($B23="","",IF(ISNA(VLOOKUP($B23,Graduate!$B$10:$K$69,5,0)),"",IF(Registrations!$Q48="T",VLOOKUP($B23,Graduate!$B$10:$K$69,5,0),"")))</f>
        <v/>
      </c>
      <c r="I23" s="48" t="str">
        <f>IF($B23="","",IF(ISNA(VLOOKUP($B23,Streamer!$B$13:$K$72,8,0)),"",IF(Registrations!$N48="T",VLOOKUP($B23,Streamer!$B$13:$K$72,8,0),"")))</f>
        <v/>
      </c>
      <c r="J23" s="48" t="str">
        <f>IF($B23="","",IF(ISNA(VLOOKUP($B23,Formation!$B$10:$K$69,5,0)),"",IF(Registrations!$T48="T",VLOOKUP($B23,Formation!$B$10:$K$69,5,0),"")))</f>
        <v/>
      </c>
      <c r="K23" s="7" t="str">
        <f t="shared" si="0"/>
        <v/>
      </c>
      <c r="L23" s="44"/>
    </row>
    <row r="24" spans="1:12" hidden="1">
      <c r="A24" s="5">
        <v>39</v>
      </c>
      <c r="B24" s="42" t="str">
        <f>IF(Registrations!$C49="T",Registrations!$D49,"")</f>
        <v/>
      </c>
      <c r="C24" s="5" t="str">
        <f>IF(Registrations!$C49="T",Registrations!$E49,"")</f>
        <v/>
      </c>
      <c r="D24" s="5" t="str">
        <f>IF(Registrations!$C49="T",IF(Registrations!$F49&gt; "",Registrations!$F49,""),"")</f>
        <v/>
      </c>
      <c r="E24" s="48" t="str">
        <f>IF($B24="","",IF(ISNA(VLOOKUP($B24,Forced!$B$10:$K$69,9,0)),"",IF(Registrations!$H49="T",VLOOKUP($B24,Forced!$B$10:$K$69,9,0),"")))</f>
        <v/>
      </c>
      <c r="F24" s="48" t="str">
        <f>IF($B24="","",IF(ISNA(VLOOKUP($B24,Spot!$B$10:$K$69,9,0)),"",IF(Registrations!$K49="T",VLOOKUP($B24,Spot!$B$10:$K$69,9,0),"")))</f>
        <v/>
      </c>
      <c r="G24" s="48" t="str">
        <f>IF($B24="","",IF(ISNA(VLOOKUP($B24,Sportsman!$B$10:$K$69,5,0)),"",IF(Registrations!$Q49="T",VLOOKUP($B24,Sportsman!$B$10:$K$69,5,0),"")))</f>
        <v/>
      </c>
      <c r="H24" s="48" t="str">
        <f>IF($B24="","",IF(ISNA(VLOOKUP($B24,Graduate!$B$10:$K$69,5,0)),"",IF(Registrations!$Q49="T",VLOOKUP($B24,Graduate!$B$10:$K$69,5,0),"")))</f>
        <v/>
      </c>
      <c r="I24" s="48" t="str">
        <f>IF($B24="","",IF(ISNA(VLOOKUP($B24,Streamer!$B$13:$K$72,8,0)),"",IF(Registrations!$N49="T",VLOOKUP($B24,Streamer!$B$13:$K$72,8,0),"")))</f>
        <v/>
      </c>
      <c r="J24" s="48" t="str">
        <f>IF($B24="","",IF(ISNA(VLOOKUP($B24,Formation!$B$10:$K$69,5,0)),"",IF(Registrations!$T49="T",VLOOKUP($B24,Formation!$B$10:$K$69,5,0),"")))</f>
        <v/>
      </c>
      <c r="K24" s="7" t="str">
        <f t="shared" si="0"/>
        <v/>
      </c>
      <c r="L24" s="44"/>
    </row>
    <row r="25" spans="1:12" hidden="1">
      <c r="A25" s="5">
        <v>40</v>
      </c>
      <c r="B25" s="42" t="str">
        <f>IF(Registrations!$C50="T",Registrations!$D50,"")</f>
        <v/>
      </c>
      <c r="C25" s="5" t="str">
        <f>IF(Registrations!$C50="T",Registrations!$E50,"")</f>
        <v/>
      </c>
      <c r="D25" s="5" t="str">
        <f>IF(Registrations!$C50="T",IF(Registrations!$F50&gt; "",Registrations!$F50,""),"")</f>
        <v/>
      </c>
      <c r="E25" s="48" t="str">
        <f>IF($B25="","",IF(ISNA(VLOOKUP($B25,Forced!$B$10:$K$69,9,0)),"",IF(Registrations!$H50="T",VLOOKUP($B25,Forced!$B$10:$K$69,9,0),"")))</f>
        <v/>
      </c>
      <c r="F25" s="48" t="str">
        <f>IF($B25="","",IF(ISNA(VLOOKUP($B25,Spot!$B$10:$K$69,9,0)),"",IF(Registrations!$K50="T",VLOOKUP($B25,Spot!$B$10:$K$69,9,0),"")))</f>
        <v/>
      </c>
      <c r="G25" s="48" t="str">
        <f>IF($B25="","",IF(ISNA(VLOOKUP($B25,Sportsman!$B$10:$K$69,5,0)),"",IF(Registrations!$Q50="T",VLOOKUP($B25,Sportsman!$B$10:$K$69,5,0),"")))</f>
        <v/>
      </c>
      <c r="H25" s="48" t="str">
        <f>IF($B25="","",IF(ISNA(VLOOKUP($B25,Graduate!$B$10:$K$69,5,0)),"",IF(Registrations!$Q50="T",VLOOKUP($B25,Graduate!$B$10:$K$69,5,0),"")))</f>
        <v/>
      </c>
      <c r="I25" s="48" t="str">
        <f>IF($B25="","",IF(ISNA(VLOOKUP($B25,Streamer!$B$13:$K$72,8,0)),"",IF(Registrations!$N50="T",VLOOKUP($B25,Streamer!$B$13:$K$72,8,0),"")))</f>
        <v/>
      </c>
      <c r="J25" s="48" t="str">
        <f>IF($B25="","",IF(ISNA(VLOOKUP($B25,Formation!$B$10:$K$69,5,0)),"",IF(Registrations!$T50="T",VLOOKUP($B25,Formation!$B$10:$K$69,5,0),"")))</f>
        <v/>
      </c>
      <c r="K25" s="7" t="str">
        <f t="shared" si="0"/>
        <v/>
      </c>
      <c r="L25" s="44"/>
    </row>
    <row r="26" spans="1:12" hidden="1">
      <c r="A26" s="5">
        <v>41</v>
      </c>
      <c r="B26" s="42" t="str">
        <f>IF(Registrations!$C51="T",Registrations!$D51,"")</f>
        <v/>
      </c>
      <c r="C26" s="5" t="str">
        <f>IF(Registrations!$C51="T",Registrations!$E51,"")</f>
        <v/>
      </c>
      <c r="D26" s="5" t="str">
        <f>IF(Registrations!$C51="T",IF(Registrations!$F51&gt; "",Registrations!$F51,""),"")</f>
        <v/>
      </c>
      <c r="E26" s="48" t="str">
        <f>IF($B26="","",IF(ISNA(VLOOKUP($B26,Forced!$B$10:$K$69,9,0)),"",IF(Registrations!$H51="T",VLOOKUP($B26,Forced!$B$10:$K$69,9,0),"")))</f>
        <v/>
      </c>
      <c r="F26" s="48" t="str">
        <f>IF($B26="","",IF(ISNA(VLOOKUP($B26,Spot!$B$10:$K$69,9,0)),"",IF(Registrations!$K51="T",VLOOKUP($B26,Spot!$B$10:$K$69,9,0),"")))</f>
        <v/>
      </c>
      <c r="G26" s="48" t="str">
        <f>IF($B26="","",IF(ISNA(VLOOKUP($B26,Sportsman!$B$10:$K$69,5,0)),"",IF(Registrations!$Q51="T",VLOOKUP($B26,Sportsman!$B$10:$K$69,5,0),"")))</f>
        <v/>
      </c>
      <c r="H26" s="48" t="str">
        <f>IF($B26="","",IF(ISNA(VLOOKUP($B26,Graduate!$B$10:$K$69,5,0)),"",IF(Registrations!$Q51="T",VLOOKUP($B26,Graduate!$B$10:$K$69,5,0),"")))</f>
        <v/>
      </c>
      <c r="I26" s="48" t="str">
        <f>IF($B26="","",IF(ISNA(VLOOKUP($B26,Streamer!$B$13:$K$72,8,0)),"",IF(Registrations!$N51="T",VLOOKUP($B26,Streamer!$B$13:$K$72,8,0),"")))</f>
        <v/>
      </c>
      <c r="J26" s="48" t="str">
        <f>IF($B26="","",IF(ISNA(VLOOKUP($B26,Formation!$B$10:$K$69,5,0)),"",IF(Registrations!$T51="T",VLOOKUP($B26,Formation!$B$10:$K$69,5,0),"")))</f>
        <v/>
      </c>
      <c r="K26" s="7" t="str">
        <f t="shared" si="0"/>
        <v/>
      </c>
      <c r="L26" s="44"/>
    </row>
    <row r="27" spans="1:12" hidden="1">
      <c r="A27" s="5">
        <v>42</v>
      </c>
      <c r="B27" s="42" t="str">
        <f>IF(Registrations!$C52="T",Registrations!$D52,"")</f>
        <v/>
      </c>
      <c r="C27" s="5" t="str">
        <f>IF(Registrations!$C52="T",Registrations!$E52,"")</f>
        <v/>
      </c>
      <c r="D27" s="5" t="str">
        <f>IF(Registrations!$C52="T",IF(Registrations!$F52&gt; "",Registrations!$F52,""),"")</f>
        <v/>
      </c>
      <c r="E27" s="48" t="str">
        <f>IF($B27="","",IF(ISNA(VLOOKUP($B27,Forced!$B$10:$K$69,9,0)),"",IF(Registrations!$H52="T",VLOOKUP($B27,Forced!$B$10:$K$69,9,0),"")))</f>
        <v/>
      </c>
      <c r="F27" s="48" t="str">
        <f>IF($B27="","",IF(ISNA(VLOOKUP($B27,Spot!$B$10:$K$69,9,0)),"",IF(Registrations!$K52="T",VLOOKUP($B27,Spot!$B$10:$K$69,9,0),"")))</f>
        <v/>
      </c>
      <c r="G27" s="48" t="str">
        <f>IF($B27="","",IF(ISNA(VLOOKUP($B27,Sportsman!$B$10:$K$69,5,0)),"",IF(Registrations!$Q52="T",VLOOKUP($B27,Sportsman!$B$10:$K$69,5,0),"")))</f>
        <v/>
      </c>
      <c r="H27" s="48" t="str">
        <f>IF($B27="","",IF(ISNA(VLOOKUP($B27,Graduate!$B$10:$K$69,5,0)),"",IF(Registrations!$Q52="T",VLOOKUP($B27,Graduate!$B$10:$K$69,5,0),"")))</f>
        <v/>
      </c>
      <c r="I27" s="48" t="str">
        <f>IF($B27="","",IF(ISNA(VLOOKUP($B27,Streamer!$B$13:$K$72,8,0)),"",IF(Registrations!$N52="T",VLOOKUP($B27,Streamer!$B$13:$K$72,8,0),"")))</f>
        <v/>
      </c>
      <c r="J27" s="48" t="str">
        <f>IF($B27="","",IF(ISNA(VLOOKUP($B27,Formation!$B$10:$K$69,5,0)),"",IF(Registrations!$T52="T",VLOOKUP($B27,Formation!$B$10:$K$69,5,0),"")))</f>
        <v/>
      </c>
      <c r="K27" s="7" t="str">
        <f t="shared" si="0"/>
        <v/>
      </c>
      <c r="L27" s="44"/>
    </row>
    <row r="28" spans="1:12" hidden="1">
      <c r="A28" s="5">
        <v>43</v>
      </c>
      <c r="B28" s="42" t="str">
        <f>IF(Registrations!$C53="T",Registrations!$D53,"")</f>
        <v/>
      </c>
      <c r="C28" s="5" t="str">
        <f>IF(Registrations!$C53="T",Registrations!$E53,"")</f>
        <v/>
      </c>
      <c r="D28" s="5" t="str">
        <f>IF(Registrations!$C53="T",IF(Registrations!$F53&gt; "",Registrations!$F53,""),"")</f>
        <v/>
      </c>
      <c r="E28" s="48" t="str">
        <f>IF($B28="","",IF(ISNA(VLOOKUP($B28,Forced!$B$10:$K$69,9,0)),"",IF(Registrations!$H53="T",VLOOKUP($B28,Forced!$B$10:$K$69,9,0),"")))</f>
        <v/>
      </c>
      <c r="F28" s="48" t="str">
        <f>IF($B28="","",IF(ISNA(VLOOKUP($B28,Spot!$B$10:$K$69,9,0)),"",IF(Registrations!$K53="T",VLOOKUP($B28,Spot!$B$10:$K$69,9,0),"")))</f>
        <v/>
      </c>
      <c r="G28" s="48" t="str">
        <f>IF($B28="","",IF(ISNA(VLOOKUP($B28,Sportsman!$B$10:$K$69,5,0)),"",IF(Registrations!$Q53="T",VLOOKUP($B28,Sportsman!$B$10:$K$69,5,0),"")))</f>
        <v/>
      </c>
      <c r="H28" s="48" t="str">
        <f>IF($B28="","",IF(ISNA(VLOOKUP($B28,Graduate!$B$10:$K$69,5,0)),"",IF(Registrations!$Q53="T",VLOOKUP($B28,Graduate!$B$10:$K$69,5,0),"")))</f>
        <v/>
      </c>
      <c r="I28" s="48" t="str">
        <f>IF($B28="","",IF(ISNA(VLOOKUP($B28,Streamer!$B$13:$K$72,8,0)),"",IF(Registrations!$N53="T",VLOOKUP($B28,Streamer!$B$13:$K$72,8,0),"")))</f>
        <v/>
      </c>
      <c r="J28" s="48" t="str">
        <f>IF($B28="","",IF(ISNA(VLOOKUP($B28,Formation!$B$10:$K$69,5,0)),"",IF(Registrations!$T53="T",VLOOKUP($B28,Formation!$B$10:$K$69,5,0),"")))</f>
        <v/>
      </c>
      <c r="K28" s="7" t="str">
        <f t="shared" si="0"/>
        <v/>
      </c>
      <c r="L28" s="44"/>
    </row>
    <row r="29" spans="1:12" hidden="1">
      <c r="A29" s="5">
        <v>44</v>
      </c>
      <c r="B29" s="42" t="str">
        <f>IF(Registrations!$C54="T",Registrations!$D54,"")</f>
        <v/>
      </c>
      <c r="C29" s="5" t="str">
        <f>IF(Registrations!$C54="T",Registrations!$E54,"")</f>
        <v/>
      </c>
      <c r="D29" s="5" t="str">
        <f>IF(Registrations!$C54="T",IF(Registrations!$F54&gt; "",Registrations!$F54,""),"")</f>
        <v/>
      </c>
      <c r="E29" s="48" t="str">
        <f>IF($B29="","",IF(ISNA(VLOOKUP($B29,Forced!$B$10:$K$69,9,0)),"",IF(Registrations!$H54="T",VLOOKUP($B29,Forced!$B$10:$K$69,9,0),"")))</f>
        <v/>
      </c>
      <c r="F29" s="48" t="str">
        <f>IF($B29="","",IF(ISNA(VLOOKUP($B29,Spot!$B$10:$K$69,9,0)),"",IF(Registrations!$K54="T",VLOOKUP($B29,Spot!$B$10:$K$69,9,0),"")))</f>
        <v/>
      </c>
      <c r="G29" s="48" t="str">
        <f>IF($B29="","",IF(ISNA(VLOOKUP($B29,Sportsman!$B$10:$K$69,5,0)),"",IF(Registrations!$Q54="T",VLOOKUP($B29,Sportsman!$B$10:$K$69,5,0),"")))</f>
        <v/>
      </c>
      <c r="H29" s="48" t="str">
        <f>IF($B29="","",IF(ISNA(VLOOKUP($B29,Graduate!$B$10:$K$69,5,0)),"",IF(Registrations!$Q54="T",VLOOKUP($B29,Graduate!$B$10:$K$69,5,0),"")))</f>
        <v/>
      </c>
      <c r="I29" s="48" t="str">
        <f>IF($B29="","",IF(ISNA(VLOOKUP($B29,Streamer!$B$13:$K$72,8,0)),"",IF(Registrations!$N54="T",VLOOKUP($B29,Streamer!$B$13:$K$72,8,0),"")))</f>
        <v/>
      </c>
      <c r="J29" s="48" t="str">
        <f>IF($B29="","",IF(ISNA(VLOOKUP($B29,Formation!$B$10:$K$69,5,0)),"",IF(Registrations!$T54="T",VLOOKUP($B29,Formation!$B$10:$K$69,5,0),"")))</f>
        <v/>
      </c>
      <c r="K29" s="7" t="str">
        <f t="shared" si="0"/>
        <v/>
      </c>
      <c r="L29" s="44"/>
    </row>
    <row r="30" spans="1:12" hidden="1">
      <c r="A30" s="5">
        <v>45</v>
      </c>
      <c r="B30" s="42" t="str">
        <f>IF(Registrations!$C55="T",Registrations!$D55,"")</f>
        <v/>
      </c>
      <c r="C30" s="5" t="str">
        <f>IF(Registrations!$C55="T",Registrations!$E55,"")</f>
        <v/>
      </c>
      <c r="D30" s="5" t="str">
        <f>IF(Registrations!$C55="T",IF(Registrations!$F55&gt; "",Registrations!$F55,""),"")</f>
        <v/>
      </c>
      <c r="E30" s="48" t="str">
        <f>IF($B30="","",IF(ISNA(VLOOKUP($B30,Forced!$B$10:$K$69,9,0)),"",IF(Registrations!$H55="T",VLOOKUP($B30,Forced!$B$10:$K$69,9,0),"")))</f>
        <v/>
      </c>
      <c r="F30" s="48" t="str">
        <f>IF($B30="","",IF(ISNA(VLOOKUP($B30,Spot!$B$10:$K$69,9,0)),"",IF(Registrations!$K55="T",VLOOKUP($B30,Spot!$B$10:$K$69,9,0),"")))</f>
        <v/>
      </c>
      <c r="G30" s="48" t="str">
        <f>IF($B30="","",IF(ISNA(VLOOKUP($B30,Sportsman!$B$10:$K$69,5,0)),"",IF(Registrations!$Q55="T",VLOOKUP($B30,Sportsman!$B$10:$K$69,5,0),"")))</f>
        <v/>
      </c>
      <c r="H30" s="48" t="str">
        <f>IF($B30="","",IF(ISNA(VLOOKUP($B30,Graduate!$B$10:$K$69,5,0)),"",IF(Registrations!$Q55="T",VLOOKUP($B30,Graduate!$B$10:$K$69,5,0),"")))</f>
        <v/>
      </c>
      <c r="I30" s="48" t="str">
        <f>IF($B30="","",IF(ISNA(VLOOKUP($B30,Streamer!$B$13:$K$72,8,0)),"",IF(Registrations!$N55="T",VLOOKUP($B30,Streamer!$B$13:$K$72,8,0),"")))</f>
        <v/>
      </c>
      <c r="J30" s="48" t="str">
        <f>IF($B30="","",IF(ISNA(VLOOKUP($B30,Formation!$B$10:$K$69,5,0)),"",IF(Registrations!$T55="T",VLOOKUP($B30,Formation!$B$10:$K$69,5,0),"")))</f>
        <v/>
      </c>
      <c r="K30" s="7" t="str">
        <f t="shared" si="0"/>
        <v/>
      </c>
      <c r="L30" s="44"/>
    </row>
    <row r="31" spans="1:12" hidden="1">
      <c r="A31" s="5">
        <v>46</v>
      </c>
      <c r="B31" s="42" t="str">
        <f>IF(Registrations!$C56="T",Registrations!$D56,"")</f>
        <v/>
      </c>
      <c r="C31" s="5" t="str">
        <f>IF(Registrations!$C56="T",Registrations!$E56,"")</f>
        <v/>
      </c>
      <c r="D31" s="5" t="str">
        <f>IF(Registrations!$C56="T",IF(Registrations!$F56&gt; "",Registrations!$F56,""),"")</f>
        <v/>
      </c>
      <c r="E31" s="48" t="str">
        <f>IF($B31="","",IF(ISNA(VLOOKUP($B31,Forced!$B$10:$K$69,9,0)),"",IF(Registrations!$H56="T",VLOOKUP($B31,Forced!$B$10:$K$69,9,0),"")))</f>
        <v/>
      </c>
      <c r="F31" s="48" t="str">
        <f>IF($B31="","",IF(ISNA(VLOOKUP($B31,Spot!$B$10:$K$69,9,0)),"",IF(Registrations!$K56="T",VLOOKUP($B31,Spot!$B$10:$K$69,9,0),"")))</f>
        <v/>
      </c>
      <c r="G31" s="48" t="str">
        <f>IF($B31="","",IF(ISNA(VLOOKUP($B31,Sportsman!$B$10:$K$69,5,0)),"",IF(Registrations!$Q56="T",VLOOKUP($B31,Sportsman!$B$10:$K$69,5,0),"")))</f>
        <v/>
      </c>
      <c r="H31" s="48" t="str">
        <f>IF($B31="","",IF(ISNA(VLOOKUP($B31,Graduate!$B$10:$K$69,5,0)),"",IF(Registrations!$Q56="T",VLOOKUP($B31,Graduate!$B$10:$K$69,5,0),"")))</f>
        <v/>
      </c>
      <c r="I31" s="48" t="str">
        <f>IF($B31="","",IF(ISNA(VLOOKUP($B31,Streamer!$B$13:$K$72,8,0)),"",IF(Registrations!$N56="T",VLOOKUP($B31,Streamer!$B$13:$K$72,8,0),"")))</f>
        <v/>
      </c>
      <c r="J31" s="48" t="str">
        <f>IF($B31="","",IF(ISNA(VLOOKUP($B31,Formation!$B$10:$K$69,5,0)),"",IF(Registrations!$T56="T",VLOOKUP($B31,Formation!$B$10:$K$69,5,0),"")))</f>
        <v/>
      </c>
      <c r="K31" s="7" t="str">
        <f t="shared" si="0"/>
        <v/>
      </c>
      <c r="L31" s="44"/>
    </row>
    <row r="32" spans="1:12" hidden="1">
      <c r="A32" s="5">
        <v>47</v>
      </c>
      <c r="B32" s="42" t="str">
        <f>IF(Registrations!$C57="T",Registrations!$D57,"")</f>
        <v/>
      </c>
      <c r="C32" s="5" t="str">
        <f>IF(Registrations!$C57="T",Registrations!$E57,"")</f>
        <v/>
      </c>
      <c r="D32" s="5" t="str">
        <f>IF(Registrations!$C57="T",IF(Registrations!$F57&gt; "",Registrations!$F57,""),"")</f>
        <v/>
      </c>
      <c r="E32" s="48" t="str">
        <f>IF($B32="","",IF(ISNA(VLOOKUP($B32,Forced!$B$10:$K$69,9,0)),"",IF(Registrations!$H57="T",VLOOKUP($B32,Forced!$B$10:$K$69,9,0),"")))</f>
        <v/>
      </c>
      <c r="F32" s="48" t="str">
        <f>IF($B32="","",IF(ISNA(VLOOKUP($B32,Spot!$B$10:$K$69,9,0)),"",IF(Registrations!$K57="T",VLOOKUP($B32,Spot!$B$10:$K$69,9,0),"")))</f>
        <v/>
      </c>
      <c r="G32" s="48" t="str">
        <f>IF($B32="","",IF(ISNA(VLOOKUP($B32,Sportsman!$B$10:$K$69,5,0)),"",IF(Registrations!$Q57="T",VLOOKUP($B32,Sportsman!$B$10:$K$69,5,0),"")))</f>
        <v/>
      </c>
      <c r="H32" s="48" t="str">
        <f>IF($B32="","",IF(ISNA(VLOOKUP($B32,Graduate!$B$10:$K$69,5,0)),"",IF(Registrations!$Q57="T",VLOOKUP($B32,Graduate!$B$10:$K$69,5,0),"")))</f>
        <v/>
      </c>
      <c r="I32" s="48" t="str">
        <f>IF($B32="","",IF(ISNA(VLOOKUP($B32,Streamer!$B$13:$K$72,8,0)),"",IF(Registrations!$N57="T",VLOOKUP($B32,Streamer!$B$13:$K$72,8,0),"")))</f>
        <v/>
      </c>
      <c r="J32" s="48" t="str">
        <f>IF($B32="","",IF(ISNA(VLOOKUP($B32,Formation!$B$10:$K$69,5,0)),"",IF(Registrations!$T57="T",VLOOKUP($B32,Formation!$B$10:$K$69,5,0),"")))</f>
        <v/>
      </c>
      <c r="K32" s="7" t="str">
        <f t="shared" si="0"/>
        <v/>
      </c>
      <c r="L32" s="44"/>
    </row>
    <row r="33" spans="1:12" hidden="1">
      <c r="A33" s="5">
        <v>48</v>
      </c>
      <c r="B33" s="42" t="str">
        <f>IF(Registrations!$C58="T",Registrations!$D58,"")</f>
        <v/>
      </c>
      <c r="C33" s="5" t="str">
        <f>IF(Registrations!$C58="T",Registrations!$E58,"")</f>
        <v/>
      </c>
      <c r="D33" s="5" t="str">
        <f>IF(Registrations!$C58="T",IF(Registrations!$F58&gt; "",Registrations!$F58,""),"")</f>
        <v/>
      </c>
      <c r="E33" s="48" t="str">
        <f>IF($B33="","",IF(ISNA(VLOOKUP($B33,Forced!$B$10:$K$69,9,0)),"",IF(Registrations!$H58="T",VLOOKUP($B33,Forced!$B$10:$K$69,9,0),"")))</f>
        <v/>
      </c>
      <c r="F33" s="48" t="str">
        <f>IF($B33="","",IF(ISNA(VLOOKUP($B33,Spot!$B$10:$K$69,9,0)),"",IF(Registrations!$K58="T",VLOOKUP($B33,Spot!$B$10:$K$69,9,0),"")))</f>
        <v/>
      </c>
      <c r="G33" s="48" t="str">
        <f>IF($B33="","",IF(ISNA(VLOOKUP($B33,Sportsman!$B$10:$K$69,5,0)),"",IF(Registrations!$Q58="T",VLOOKUP($B33,Sportsman!$B$10:$K$69,5,0),"")))</f>
        <v/>
      </c>
      <c r="H33" s="48" t="str">
        <f>IF($B33="","",IF(ISNA(VLOOKUP($B33,Graduate!$B$10:$K$69,5,0)),"",IF(Registrations!$Q58="T",VLOOKUP($B33,Graduate!$B$10:$K$69,5,0),"")))</f>
        <v/>
      </c>
      <c r="I33" s="48" t="str">
        <f>IF($B33="","",IF(ISNA(VLOOKUP($B33,Streamer!$B$13:$K$72,8,0)),"",IF(Registrations!$N58="T",VLOOKUP($B33,Streamer!$B$13:$K$72,8,0),"")))</f>
        <v/>
      </c>
      <c r="J33" s="48" t="str">
        <f>IF($B33="","",IF(ISNA(VLOOKUP($B33,Formation!$B$10:$K$69,5,0)),"",IF(Registrations!$T58="T",VLOOKUP($B33,Formation!$B$10:$K$69,5,0),"")))</f>
        <v/>
      </c>
      <c r="K33" s="7" t="str">
        <f t="shared" si="0"/>
        <v/>
      </c>
      <c r="L33" s="44"/>
    </row>
    <row r="34" spans="1:12" hidden="1">
      <c r="A34" s="5">
        <v>49</v>
      </c>
      <c r="B34" s="42" t="str">
        <f>IF(Registrations!$C59="T",Registrations!$D59,"")</f>
        <v/>
      </c>
      <c r="C34" s="5" t="str">
        <f>IF(Registrations!$C59="T",Registrations!$E59,"")</f>
        <v/>
      </c>
      <c r="D34" s="5" t="str">
        <f>IF(Registrations!$C59="T",IF(Registrations!$F59&gt; "",Registrations!$F59,""),"")</f>
        <v/>
      </c>
      <c r="E34" s="48" t="str">
        <f>IF($B34="","",IF(ISNA(VLOOKUP($B34,Forced!$B$10:$K$69,9,0)),"",IF(Registrations!$H59="T",VLOOKUP($B34,Forced!$B$10:$K$69,9,0),"")))</f>
        <v/>
      </c>
      <c r="F34" s="48" t="str">
        <f>IF($B34="","",IF(ISNA(VLOOKUP($B34,Spot!$B$10:$K$69,9,0)),"",IF(Registrations!$K59="T",VLOOKUP($B34,Spot!$B$10:$K$69,9,0),"")))</f>
        <v/>
      </c>
      <c r="G34" s="48" t="str">
        <f>IF($B34="","",IF(ISNA(VLOOKUP($B34,Sportsman!$B$10:$K$69,5,0)),"",IF(Registrations!$Q59="T",VLOOKUP($B34,Sportsman!$B$10:$K$69,5,0),"")))</f>
        <v/>
      </c>
      <c r="H34" s="48" t="str">
        <f>IF($B34="","",IF(ISNA(VLOOKUP($B34,Graduate!$B$10:$K$69,5,0)),"",IF(Registrations!$Q59="T",VLOOKUP($B34,Graduate!$B$10:$K$69,5,0),"")))</f>
        <v/>
      </c>
      <c r="I34" s="48" t="str">
        <f>IF($B34="","",IF(ISNA(VLOOKUP($B34,Streamer!$B$13:$K$72,8,0)),"",IF(Registrations!$N59="T",VLOOKUP($B34,Streamer!$B$13:$K$72,8,0),"")))</f>
        <v/>
      </c>
      <c r="J34" s="48" t="str">
        <f>IF($B34="","",IF(ISNA(VLOOKUP($B34,Formation!$B$10:$K$69,5,0)),"",IF(Registrations!$T59="T",VLOOKUP($B34,Formation!$B$10:$K$69,5,0),"")))</f>
        <v/>
      </c>
      <c r="K34" s="7" t="str">
        <f t="shared" si="0"/>
        <v/>
      </c>
      <c r="L34" s="44"/>
    </row>
    <row r="35" spans="1:12" hidden="1">
      <c r="A35" s="5">
        <v>50</v>
      </c>
      <c r="B35" s="42" t="str">
        <f>IF(Registrations!$C60="T",Registrations!$D60,"")</f>
        <v/>
      </c>
      <c r="C35" s="5" t="str">
        <f>IF(Registrations!$C60="T",Registrations!$E60,"")</f>
        <v/>
      </c>
      <c r="D35" s="5" t="str">
        <f>IF(Registrations!$C60="T",IF(Registrations!$F60&gt; "",Registrations!$F60,""),"")</f>
        <v/>
      </c>
      <c r="E35" s="48" t="str">
        <f>IF($B35="","",IF(ISNA(VLOOKUP($B35,Forced!$B$10:$K$69,9,0)),"",IF(Registrations!$H60="T",VLOOKUP($B35,Forced!$B$10:$K$69,9,0),"")))</f>
        <v/>
      </c>
      <c r="F35" s="48" t="str">
        <f>IF($B35="","",IF(ISNA(VLOOKUP($B35,Spot!$B$10:$K$69,9,0)),"",IF(Registrations!$K60="T",VLOOKUP($B35,Spot!$B$10:$K$69,9,0),"")))</f>
        <v/>
      </c>
      <c r="G35" s="48" t="str">
        <f>IF($B35="","",IF(ISNA(VLOOKUP($B35,Sportsman!$B$10:$K$69,5,0)),"",IF(Registrations!$Q60="T",VLOOKUP($B35,Sportsman!$B$10:$K$69,5,0),"")))</f>
        <v/>
      </c>
      <c r="H35" s="48" t="str">
        <f>IF($B35="","",IF(ISNA(VLOOKUP($B35,Graduate!$B$10:$K$69,5,0)),"",IF(Registrations!$Q60="T",VLOOKUP($B35,Graduate!$B$10:$K$69,5,0),"")))</f>
        <v/>
      </c>
      <c r="I35" s="48" t="str">
        <f>IF($B35="","",IF(ISNA(VLOOKUP($B35,Streamer!$B$13:$K$72,8,0)),"",IF(Registrations!$N60="T",VLOOKUP($B35,Streamer!$B$13:$K$72,8,0),"")))</f>
        <v/>
      </c>
      <c r="J35" s="48" t="str">
        <f>IF($B35="","",IF(ISNA(VLOOKUP($B35,Formation!$B$10:$K$69,5,0)),"",IF(Registrations!$T60="T",VLOOKUP($B35,Formation!$B$10:$K$69,5,0),"")))</f>
        <v/>
      </c>
      <c r="K35" s="7" t="str">
        <f t="shared" si="0"/>
        <v/>
      </c>
      <c r="L35" s="44"/>
    </row>
    <row r="36" spans="1:12" hidden="1">
      <c r="A36" s="5">
        <v>51</v>
      </c>
      <c r="B36" s="42" t="str">
        <f>IF(Registrations!$C61="T",Registrations!$D61,"")</f>
        <v/>
      </c>
      <c r="C36" s="5" t="str">
        <f>IF(Registrations!$C61="T",Registrations!$E61,"")</f>
        <v/>
      </c>
      <c r="D36" s="5" t="str">
        <f>IF(Registrations!$C61="T",IF(Registrations!$F61&gt; "",Registrations!$F61,""),"")</f>
        <v/>
      </c>
      <c r="E36" s="48" t="str">
        <f>IF($B36="","",IF(ISNA(VLOOKUP($B36,Forced!$B$10:$K$69,9,0)),"",IF(Registrations!$H61="T",VLOOKUP($B36,Forced!$B$10:$K$69,9,0),"")))</f>
        <v/>
      </c>
      <c r="F36" s="48" t="str">
        <f>IF($B36="","",IF(ISNA(VLOOKUP($B36,Spot!$B$10:$K$69,9,0)),"",IF(Registrations!$K61="T",VLOOKUP($B36,Spot!$B$10:$K$69,9,0),"")))</f>
        <v/>
      </c>
      <c r="G36" s="48" t="str">
        <f>IF($B36="","",IF(ISNA(VLOOKUP($B36,Sportsman!$B$10:$K$69,5,0)),"",IF(Registrations!$Q61="T",VLOOKUP($B36,Sportsman!$B$10:$K$69,5,0),"")))</f>
        <v/>
      </c>
      <c r="H36" s="48" t="str">
        <f>IF($B36="","",IF(ISNA(VLOOKUP($B36,Graduate!$B$10:$K$69,5,0)),"",IF(Registrations!$Q61="T",VLOOKUP($B36,Graduate!$B$10:$K$69,5,0),"")))</f>
        <v/>
      </c>
      <c r="I36" s="48" t="str">
        <f>IF($B36="","",IF(ISNA(VLOOKUP($B36,Streamer!$B$13:$K$72,8,0)),"",IF(Registrations!$N61="T",VLOOKUP($B36,Streamer!$B$13:$K$72,8,0),"")))</f>
        <v/>
      </c>
      <c r="J36" s="48" t="str">
        <f>IF($B36="","",IF(ISNA(VLOOKUP($B36,Formation!$B$10:$K$69,5,0)),"",IF(Registrations!$T61="T",VLOOKUP($B36,Formation!$B$10:$K$69,5,0),"")))</f>
        <v/>
      </c>
      <c r="K36" s="7" t="str">
        <f t="shared" si="0"/>
        <v/>
      </c>
      <c r="L36" s="44"/>
    </row>
    <row r="37" spans="1:12" hidden="1">
      <c r="A37" s="5">
        <v>52</v>
      </c>
      <c r="B37" s="42" t="str">
        <f>IF(Registrations!$C62="T",Registrations!$D62,"")</f>
        <v/>
      </c>
      <c r="C37" s="5" t="str">
        <f>IF(Registrations!$C62="T",Registrations!$E62,"")</f>
        <v/>
      </c>
      <c r="D37" s="5" t="str">
        <f>IF(Registrations!$C62="T",IF(Registrations!$F62&gt; "",Registrations!$F62,""),"")</f>
        <v/>
      </c>
      <c r="E37" s="48" t="str">
        <f>IF($B37="","",IF(ISNA(VLOOKUP($B37,Forced!$B$10:$K$69,9,0)),"",IF(Registrations!$H62="T",VLOOKUP($B37,Forced!$B$10:$K$69,9,0),"")))</f>
        <v/>
      </c>
      <c r="F37" s="48" t="str">
        <f>IF($B37="","",IF(ISNA(VLOOKUP($B37,Spot!$B$10:$K$69,9,0)),"",IF(Registrations!$K62="T",VLOOKUP($B37,Spot!$B$10:$K$69,9,0),"")))</f>
        <v/>
      </c>
      <c r="G37" s="48" t="str">
        <f>IF($B37="","",IF(ISNA(VLOOKUP($B37,Sportsman!$B$10:$K$69,5,0)),"",IF(Registrations!$Q62="T",VLOOKUP($B37,Sportsman!$B$10:$K$69,5,0),"")))</f>
        <v/>
      </c>
      <c r="H37" s="48" t="str">
        <f>IF($B37="","",IF(ISNA(VLOOKUP($B37,Graduate!$B$10:$K$69,5,0)),"",IF(Registrations!$Q62="T",VLOOKUP($B37,Graduate!$B$10:$K$69,5,0),"")))</f>
        <v/>
      </c>
      <c r="I37" s="48" t="str">
        <f>IF($B37="","",IF(ISNA(VLOOKUP($B37,Streamer!$B$13:$K$72,8,0)),"",IF(Registrations!$N62="T",VLOOKUP($B37,Streamer!$B$13:$K$72,8,0),"")))</f>
        <v/>
      </c>
      <c r="J37" s="48" t="str">
        <f>IF($B37="","",IF(ISNA(VLOOKUP($B37,Formation!$B$10:$K$69,5,0)),"",IF(Registrations!$T62="T",VLOOKUP($B37,Formation!$B$10:$K$69,5,0),"")))</f>
        <v/>
      </c>
      <c r="K37" s="7" t="str">
        <f t="shared" si="0"/>
        <v/>
      </c>
      <c r="L37" s="44"/>
    </row>
    <row r="38" spans="1:12" hidden="1">
      <c r="A38" s="5">
        <v>53</v>
      </c>
      <c r="B38" s="42" t="str">
        <f>IF(Registrations!$C63="T",Registrations!$D63,"")</f>
        <v/>
      </c>
      <c r="C38" s="5" t="str">
        <f>IF(Registrations!$C63="T",Registrations!$E63,"")</f>
        <v/>
      </c>
      <c r="D38" s="5" t="str">
        <f>IF(Registrations!$C63="T",IF(Registrations!$F63&gt; "",Registrations!$F63,""),"")</f>
        <v/>
      </c>
      <c r="E38" s="48" t="str">
        <f>IF($B38="","",IF(ISNA(VLOOKUP($B38,Forced!$B$10:$K$69,9,0)),"",IF(Registrations!$H63="T",VLOOKUP($B38,Forced!$B$10:$K$69,9,0),"")))</f>
        <v/>
      </c>
      <c r="F38" s="48" t="str">
        <f>IF($B38="","",IF(ISNA(VLOOKUP($B38,Spot!$B$10:$K$69,9,0)),"",IF(Registrations!$K63="T",VLOOKUP($B38,Spot!$B$10:$K$69,9,0),"")))</f>
        <v/>
      </c>
      <c r="G38" s="48" t="str">
        <f>IF($B38="","",IF(ISNA(VLOOKUP($B38,Sportsman!$B$10:$K$69,5,0)),"",IF(Registrations!$Q63="T",VLOOKUP($B38,Sportsman!$B$10:$K$69,5,0),"")))</f>
        <v/>
      </c>
      <c r="H38" s="48" t="str">
        <f>IF($B38="","",IF(ISNA(VLOOKUP($B38,Graduate!$B$10:$K$69,5,0)),"",IF(Registrations!$Q63="T",VLOOKUP($B38,Graduate!$B$10:$K$69,5,0),"")))</f>
        <v/>
      </c>
      <c r="I38" s="48" t="str">
        <f>IF($B38="","",IF(ISNA(VLOOKUP($B38,Streamer!$B$13:$K$72,8,0)),"",IF(Registrations!$N63="T",VLOOKUP($B38,Streamer!$B$13:$K$72,8,0),"")))</f>
        <v/>
      </c>
      <c r="J38" s="48" t="str">
        <f>IF($B38="","",IF(ISNA(VLOOKUP($B38,Formation!$B$10:$K$69,5,0)),"",IF(Registrations!$T63="T",VLOOKUP($B38,Formation!$B$10:$K$69,5,0),"")))</f>
        <v/>
      </c>
      <c r="K38" s="7" t="str">
        <f t="shared" si="0"/>
        <v/>
      </c>
      <c r="L38" s="44"/>
    </row>
    <row r="39" spans="1:12" hidden="1">
      <c r="A39" s="5">
        <v>54</v>
      </c>
      <c r="B39" s="42" t="str">
        <f>IF(Registrations!$C64="T",Registrations!$D64,"")</f>
        <v/>
      </c>
      <c r="C39" s="5" t="str">
        <f>IF(Registrations!$C64="T",Registrations!$E64,"")</f>
        <v/>
      </c>
      <c r="D39" s="5" t="str">
        <f>IF(Registrations!$C64="T",IF(Registrations!$F64&gt; "",Registrations!$F64,""),"")</f>
        <v/>
      </c>
      <c r="E39" s="48" t="str">
        <f>IF($B39="","",IF(ISNA(VLOOKUP($B39,Forced!$B$10:$K$69,9,0)),"",IF(Registrations!$H64="T",VLOOKUP($B39,Forced!$B$10:$K$69,9,0),"")))</f>
        <v/>
      </c>
      <c r="F39" s="48" t="str">
        <f>IF($B39="","",IF(ISNA(VLOOKUP($B39,Spot!$B$10:$K$69,9,0)),"",IF(Registrations!$K64="T",VLOOKUP($B39,Spot!$B$10:$K$69,9,0),"")))</f>
        <v/>
      </c>
      <c r="G39" s="48" t="str">
        <f>IF($B39="","",IF(ISNA(VLOOKUP($B39,Sportsman!$B$10:$K$69,5,0)),"",IF(Registrations!$Q64="T",VLOOKUP($B39,Sportsman!$B$10:$K$69,5,0),"")))</f>
        <v/>
      </c>
      <c r="H39" s="48" t="str">
        <f>IF($B39="","",IF(ISNA(VLOOKUP($B39,Graduate!$B$10:$K$69,5,0)),"",IF(Registrations!$Q64="T",VLOOKUP($B39,Graduate!$B$10:$K$69,5,0),"")))</f>
        <v/>
      </c>
      <c r="I39" s="48" t="str">
        <f>IF($B39="","",IF(ISNA(VLOOKUP($B39,Streamer!$B$13:$K$72,8,0)),"",IF(Registrations!$N64="T",VLOOKUP($B39,Streamer!$B$13:$K$72,8,0),"")))</f>
        <v/>
      </c>
      <c r="J39" s="48" t="str">
        <f>IF($B39="","",IF(ISNA(VLOOKUP($B39,Formation!$B$10:$K$69,5,0)),"",IF(Registrations!$T64="T",VLOOKUP($B39,Formation!$B$10:$K$69,5,0),"")))</f>
        <v/>
      </c>
      <c r="K39" s="7" t="str">
        <f t="shared" si="0"/>
        <v/>
      </c>
      <c r="L39" s="44"/>
    </row>
    <row r="40" spans="1:12" hidden="1">
      <c r="A40" s="5">
        <v>55</v>
      </c>
      <c r="B40" s="42" t="str">
        <f>IF(Registrations!$C65="T",Registrations!$D65,"")</f>
        <v/>
      </c>
      <c r="C40" s="5" t="str">
        <f>IF(Registrations!$C65="T",Registrations!$E65,"")</f>
        <v/>
      </c>
      <c r="D40" s="5" t="str">
        <f>IF(Registrations!$C65="T",IF(Registrations!$F65&gt; "",Registrations!$F65,""),"")</f>
        <v/>
      </c>
      <c r="E40" s="48" t="str">
        <f>IF($B40="","",IF(ISNA(VLOOKUP($B40,Forced!$B$10:$K$69,9,0)),"",IF(Registrations!$H65="T",VLOOKUP($B40,Forced!$B$10:$K$69,9,0),"")))</f>
        <v/>
      </c>
      <c r="F40" s="48" t="str">
        <f>IF($B40="","",IF(ISNA(VLOOKUP($B40,Spot!$B$10:$K$69,9,0)),"",IF(Registrations!$K65="T",VLOOKUP($B40,Spot!$B$10:$K$69,9,0),"")))</f>
        <v/>
      </c>
      <c r="G40" s="48" t="str">
        <f>IF($B40="","",IF(ISNA(VLOOKUP($B40,Sportsman!$B$10:$K$69,5,0)),"",IF(Registrations!$Q65="T",VLOOKUP($B40,Sportsman!$B$10:$K$69,5,0),"")))</f>
        <v/>
      </c>
      <c r="H40" s="48" t="str">
        <f>IF($B40="","",IF(ISNA(VLOOKUP($B40,Graduate!$B$10:$K$69,5,0)),"",IF(Registrations!$Q65="T",VLOOKUP($B40,Graduate!$B$10:$K$69,5,0),"")))</f>
        <v/>
      </c>
      <c r="I40" s="48" t="str">
        <f>IF($B40="","",IF(ISNA(VLOOKUP($B40,Streamer!$B$13:$K$72,8,0)),"",IF(Registrations!$N65="T",VLOOKUP($B40,Streamer!$B$13:$K$72,8,0),"")))</f>
        <v/>
      </c>
      <c r="J40" s="48" t="str">
        <f>IF($B40="","",IF(ISNA(VLOOKUP($B40,Formation!$B$10:$K$69,5,0)),"",IF(Registrations!$T65="T",VLOOKUP($B40,Formation!$B$10:$K$69,5,0),"")))</f>
        <v/>
      </c>
      <c r="K40" s="7" t="str">
        <f t="shared" ref="K40:K67" si="1">IF($B40="","",SUM(E40:J40))</f>
        <v/>
      </c>
      <c r="L40" s="44"/>
    </row>
    <row r="41" spans="1:12" hidden="1">
      <c r="A41" s="5">
        <v>56</v>
      </c>
      <c r="B41" s="42" t="str">
        <f>IF(Registrations!$C66="T",Registrations!$D66,"")</f>
        <v/>
      </c>
      <c r="C41" s="5" t="str">
        <f>IF(Registrations!$C66="T",Registrations!$E66,"")</f>
        <v/>
      </c>
      <c r="D41" s="5" t="str">
        <f>IF(Registrations!$C66="T",IF(Registrations!$F66&gt; "",Registrations!$F66,""),"")</f>
        <v/>
      </c>
      <c r="E41" s="48" t="str">
        <f>IF($B41="","",IF(ISNA(VLOOKUP($B41,Forced!$B$10:$K$69,9,0)),"",IF(Registrations!$H66="T",VLOOKUP($B41,Forced!$B$10:$K$69,9,0),"")))</f>
        <v/>
      </c>
      <c r="F41" s="48" t="str">
        <f>IF($B41="","",IF(ISNA(VLOOKUP($B41,Spot!$B$10:$K$69,9,0)),"",IF(Registrations!$K66="T",VLOOKUP($B41,Spot!$B$10:$K$69,9,0),"")))</f>
        <v/>
      </c>
      <c r="G41" s="48" t="str">
        <f>IF($B41="","",IF(ISNA(VLOOKUP($B41,Sportsman!$B$10:$K$69,5,0)),"",IF(Registrations!$Q66="T",VLOOKUP($B41,Sportsman!$B$10:$K$69,5,0),"")))</f>
        <v/>
      </c>
      <c r="H41" s="48" t="str">
        <f>IF($B41="","",IF(ISNA(VLOOKUP($B41,Graduate!$B$10:$K$69,5,0)),"",IF(Registrations!$Q66="T",VLOOKUP($B41,Graduate!$B$10:$K$69,5,0),"")))</f>
        <v/>
      </c>
      <c r="I41" s="48" t="str">
        <f>IF($B41="","",IF(ISNA(VLOOKUP($B41,Streamer!$B$13:$K$72,8,0)),"",IF(Registrations!$N66="T",VLOOKUP($B41,Streamer!$B$13:$K$72,8,0),"")))</f>
        <v/>
      </c>
      <c r="J41" s="48" t="str">
        <f>IF($B41="","",IF(ISNA(VLOOKUP($B41,Formation!$B$10:$K$69,5,0)),"",IF(Registrations!$T66="T",VLOOKUP($B41,Formation!$B$10:$K$69,5,0),"")))</f>
        <v/>
      </c>
      <c r="K41" s="7" t="str">
        <f t="shared" si="1"/>
        <v/>
      </c>
      <c r="L41" s="44"/>
    </row>
    <row r="42" spans="1:12" hidden="1">
      <c r="A42" s="5">
        <v>57</v>
      </c>
      <c r="B42" s="42" t="str">
        <f>IF(Registrations!$C67="T",Registrations!$D67,"")</f>
        <v/>
      </c>
      <c r="C42" s="5" t="str">
        <f>IF(Registrations!$C67="T",Registrations!$E67,"")</f>
        <v/>
      </c>
      <c r="D42" s="5" t="str">
        <f>IF(Registrations!$C67="T",IF(Registrations!$F67&gt; "",Registrations!$F67,""),"")</f>
        <v/>
      </c>
      <c r="E42" s="48" t="str">
        <f>IF($B42="","",IF(ISNA(VLOOKUP($B42,Forced!$B$10:$K$69,9,0)),"",IF(Registrations!$H67="T",VLOOKUP($B42,Forced!$B$10:$K$69,9,0),"")))</f>
        <v/>
      </c>
      <c r="F42" s="48" t="str">
        <f>IF($B42="","",IF(ISNA(VLOOKUP($B42,Spot!$B$10:$K$69,9,0)),"",IF(Registrations!$K67="T",VLOOKUP($B42,Spot!$B$10:$K$69,9,0),"")))</f>
        <v/>
      </c>
      <c r="G42" s="48" t="str">
        <f>IF($B42="","",IF(ISNA(VLOOKUP($B42,Sportsman!$B$10:$K$69,5,0)),"",IF(Registrations!$Q67="T",VLOOKUP($B42,Sportsman!$B$10:$K$69,5,0),"")))</f>
        <v/>
      </c>
      <c r="H42" s="48" t="str">
        <f>IF($B42="","",IF(ISNA(VLOOKUP($B42,Graduate!$B$10:$K$69,5,0)),"",IF(Registrations!$Q67="T",VLOOKUP($B42,Graduate!$B$10:$K$69,5,0),"")))</f>
        <v/>
      </c>
      <c r="I42" s="48" t="str">
        <f>IF($B42="","",IF(ISNA(VLOOKUP($B42,Streamer!$B$13:$K$72,8,0)),"",IF(Registrations!$N67="T",VLOOKUP($B42,Streamer!$B$13:$K$72,8,0),"")))</f>
        <v/>
      </c>
      <c r="J42" s="48" t="str">
        <f>IF($B42="","",IF(ISNA(VLOOKUP($B42,Formation!$B$10:$K$69,5,0)),"",IF(Registrations!$T67="T",VLOOKUP($B42,Formation!$B$10:$K$69,5,0),"")))</f>
        <v/>
      </c>
      <c r="K42" s="7" t="str">
        <f t="shared" si="1"/>
        <v/>
      </c>
      <c r="L42" s="44"/>
    </row>
    <row r="43" spans="1:12" hidden="1">
      <c r="A43" s="5">
        <v>58</v>
      </c>
      <c r="B43" s="42" t="str">
        <f>IF(Registrations!$C68="T",Registrations!$D68,"")</f>
        <v/>
      </c>
      <c r="C43" s="5" t="str">
        <f>IF(Registrations!$C68="T",Registrations!$E68,"")</f>
        <v/>
      </c>
      <c r="D43" s="5" t="str">
        <f>IF(Registrations!$C68="T",IF(Registrations!$F68&gt; "",Registrations!$F68,""),"")</f>
        <v/>
      </c>
      <c r="E43" s="48" t="str">
        <f>IF($B43="","",IF(ISNA(VLOOKUP($B43,Forced!$B$10:$K$69,9,0)),"",IF(Registrations!$H68="T",VLOOKUP($B43,Forced!$B$10:$K$69,9,0),"")))</f>
        <v/>
      </c>
      <c r="F43" s="48" t="str">
        <f>IF($B43="","",IF(ISNA(VLOOKUP($B43,Spot!$B$10:$K$69,9,0)),"",IF(Registrations!$K68="T",VLOOKUP($B43,Spot!$B$10:$K$69,9,0),"")))</f>
        <v/>
      </c>
      <c r="G43" s="48" t="str">
        <f>IF($B43="","",IF(ISNA(VLOOKUP($B43,Sportsman!$B$10:$K$69,5,0)),"",IF(Registrations!$Q68="T",VLOOKUP($B43,Sportsman!$B$10:$K$69,5,0),"")))</f>
        <v/>
      </c>
      <c r="H43" s="48" t="str">
        <f>IF($B43="","",IF(ISNA(VLOOKUP($B43,Graduate!$B$10:$K$69,5,0)),"",IF(Registrations!$Q68="T",VLOOKUP($B43,Graduate!$B$10:$K$69,5,0),"")))</f>
        <v/>
      </c>
      <c r="I43" s="48" t="str">
        <f>IF($B43="","",IF(ISNA(VLOOKUP($B43,Streamer!$B$13:$K$72,8,0)),"",IF(Registrations!$N68="T",VLOOKUP($B43,Streamer!$B$13:$K$72,8,0),"")))</f>
        <v/>
      </c>
      <c r="J43" s="48" t="str">
        <f>IF($B43="","",IF(ISNA(VLOOKUP($B43,Formation!$B$10:$K$69,5,0)),"",IF(Registrations!$T68="T",VLOOKUP($B43,Formation!$B$10:$K$69,5,0),"")))</f>
        <v/>
      </c>
      <c r="K43" s="7" t="str">
        <f t="shared" si="1"/>
        <v/>
      </c>
      <c r="L43" s="44"/>
    </row>
    <row r="44" spans="1:12" hidden="1">
      <c r="A44" s="5">
        <v>59</v>
      </c>
      <c r="B44" s="42" t="str">
        <f>IF(Registrations!$C69="T",Registrations!$D69,"")</f>
        <v/>
      </c>
      <c r="C44" s="5" t="str">
        <f>IF(Registrations!$C69="T",Registrations!$E69,"")</f>
        <v/>
      </c>
      <c r="D44" s="5" t="str">
        <f>IF(Registrations!$C69="T",IF(Registrations!$F69&gt; "",Registrations!$F69,""),"")</f>
        <v/>
      </c>
      <c r="E44" s="48" t="str">
        <f>IF($B44="","",IF(ISNA(VLOOKUP($B44,Forced!$B$10:$K$69,9,0)),"",IF(Registrations!$H69="T",VLOOKUP($B44,Forced!$B$10:$K$69,9,0),"")))</f>
        <v/>
      </c>
      <c r="F44" s="48" t="str">
        <f>IF($B44="","",IF(ISNA(VLOOKUP($B44,Spot!$B$10:$K$69,9,0)),"",IF(Registrations!$K69="T",VLOOKUP($B44,Spot!$B$10:$K$69,9,0),"")))</f>
        <v/>
      </c>
      <c r="G44" s="48" t="str">
        <f>IF($B44="","",IF(ISNA(VLOOKUP($B44,Sportsman!$B$10:$K$69,5,0)),"",IF(Registrations!$Q69="T",VLOOKUP($B44,Sportsman!$B$10:$K$69,5,0),"")))</f>
        <v/>
      </c>
      <c r="H44" s="48" t="str">
        <f>IF($B44="","",IF(ISNA(VLOOKUP($B44,Graduate!$B$10:$K$69,5,0)),"",IF(Registrations!$Q69="T",VLOOKUP($B44,Graduate!$B$10:$K$69,5,0),"")))</f>
        <v/>
      </c>
      <c r="I44" s="48" t="str">
        <f>IF($B44="","",IF(ISNA(VLOOKUP($B44,Streamer!$B$13:$K$72,8,0)),"",IF(Registrations!$N69="T",VLOOKUP($B44,Streamer!$B$13:$K$72,8,0),"")))</f>
        <v/>
      </c>
      <c r="J44" s="48" t="str">
        <f>IF($B44="","",IF(ISNA(VLOOKUP($B44,Formation!$B$10:$K$69,5,0)),"",IF(Registrations!$T69="T",VLOOKUP($B44,Formation!$B$10:$K$69,5,0),"")))</f>
        <v/>
      </c>
      <c r="K44" s="7" t="str">
        <f t="shared" si="1"/>
        <v/>
      </c>
      <c r="L44" s="44"/>
    </row>
    <row r="45" spans="1:12" hidden="1">
      <c r="A45" s="5">
        <v>60</v>
      </c>
      <c r="B45" s="42" t="str">
        <f>IF(Registrations!$C70="T",Registrations!$D70,"")</f>
        <v/>
      </c>
      <c r="C45" s="5" t="str">
        <f>IF(Registrations!$C70="T",Registrations!$E70,"")</f>
        <v/>
      </c>
      <c r="D45" s="5" t="str">
        <f>IF(Registrations!$C70="T",IF(Registrations!$F70&gt; "",Registrations!$F70,""),"")</f>
        <v/>
      </c>
      <c r="E45" s="48" t="str">
        <f>IF($B45="","",IF(ISNA(VLOOKUP($B45,Forced!$B$10:$K$69,9,0)),"",IF(Registrations!$H70="T",VLOOKUP($B45,Forced!$B$10:$K$69,9,0),"")))</f>
        <v/>
      </c>
      <c r="F45" s="48" t="str">
        <f>IF($B45="","",IF(ISNA(VLOOKUP($B45,Spot!$B$10:$K$69,9,0)),"",IF(Registrations!$K70="T",VLOOKUP($B45,Spot!$B$10:$K$69,9,0),"")))</f>
        <v/>
      </c>
      <c r="G45" s="48" t="str">
        <f>IF($B45="","",IF(ISNA(VLOOKUP($B45,Sportsman!$B$10:$K$69,5,0)),"",IF(Registrations!$Q70="T",VLOOKUP($B45,Sportsman!$B$10:$K$69,5,0),"")))</f>
        <v/>
      </c>
      <c r="H45" s="48" t="str">
        <f>IF($B45="","",IF(ISNA(VLOOKUP($B45,Graduate!$B$10:$K$69,5,0)),"",IF(Registrations!$Q70="T",VLOOKUP($B45,Graduate!$B$10:$K$69,5,0),"")))</f>
        <v/>
      </c>
      <c r="I45" s="48" t="str">
        <f>IF($B45="","",IF(ISNA(VLOOKUP($B45,Streamer!$B$13:$K$72,8,0)),"",IF(Registrations!$N70="T",VLOOKUP($B45,Streamer!$B$13:$K$72,8,0),"")))</f>
        <v/>
      </c>
      <c r="J45" s="48" t="str">
        <f>IF($B45="","",IF(ISNA(VLOOKUP($B45,Formation!$B$10:$K$69,5,0)),"",IF(Registrations!$T70="T",VLOOKUP($B45,Formation!$B$10:$K$69,5,0),"")))</f>
        <v/>
      </c>
      <c r="K45" s="7" t="str">
        <f t="shared" si="1"/>
        <v/>
      </c>
      <c r="L45" s="44"/>
    </row>
    <row r="46" spans="1:12">
      <c r="A46" s="5">
        <v>1</v>
      </c>
      <c r="B46" s="42" t="str">
        <f>IF(Registrations!$C11="T",Registrations!$D11,"")</f>
        <v>ten Broeke, Ed</v>
      </c>
      <c r="C46" s="5" t="str">
        <f>IF(Registrations!$C11="T",Registrations!$E11,"")</f>
        <v xml:space="preserve">ACST </v>
      </c>
      <c r="D46" s="5" t="str">
        <f>IF(Registrations!$C11="T",IF(Registrations!$F11&gt; "",Registrations!$F11,""),"")</f>
        <v>Team 1</v>
      </c>
      <c r="E46" s="48">
        <f>IF($B46="","",IF(ISNA(VLOOKUP($B46,Forced!$B$10:$K$69,9,0)),"",IF(Registrations!$H11="T",VLOOKUP($B46,Forced!$B$10:$K$69,9,0),"")))</f>
        <v>61.971830985915489</v>
      </c>
      <c r="F46" s="48" t="str">
        <f>IF($B46="","",IF(ISNA(VLOOKUP($B46,Spot!$B$10:$K$69,9,0)),"",IF(Registrations!$K11="T",VLOOKUP($B46,Spot!$B$10:$K$69,9,0),"")))</f>
        <v/>
      </c>
      <c r="G46" s="48" t="str">
        <f>IF($B46="","",IF(ISNA(VLOOKUP($B46,Sportsman!$B$10:$K$69,5,0)),"",IF(Registrations!$Q11="T",VLOOKUP($B46,Sportsman!$B$10:$K$69,5,0),"")))</f>
        <v/>
      </c>
      <c r="H46" s="48" t="str">
        <f>IF($B46="","",IF(ISNA(VLOOKUP($B46,Graduate!$B$10:$K$69,5,0)),"",IF(Registrations!$Q11="T",VLOOKUP($B46,Graduate!$B$10:$K$69,5,0),"")))</f>
        <v/>
      </c>
      <c r="I46" s="48">
        <f>IF($B46="","",IF(ISNA(VLOOKUP($B46,Streamer!$B$13:$K$72,8,0)),"",IF(Registrations!$N11="T",VLOOKUP($B46,Streamer!$B$13:$K$72,8,0),"")))</f>
        <v>94.771758016111178</v>
      </c>
      <c r="J46" s="48" t="str">
        <f>IF($B46="","",IF(ISNA(VLOOKUP($B46,Formation!$B$10:$K$69,5,0)),"",IF(Registrations!$T11="T",VLOOKUP($B46,Formation!$B$10:$K$69,5,0),"")))</f>
        <v/>
      </c>
      <c r="K46" s="7">
        <f t="shared" si="1"/>
        <v>156.74358900202668</v>
      </c>
      <c r="L46" s="44"/>
    </row>
    <row r="47" spans="1:12">
      <c r="A47" s="5">
        <v>2</v>
      </c>
      <c r="B47" s="42" t="str">
        <f>IF(Registrations!$C12="T",Registrations!$D12,"")</f>
        <v>Steane, Mal</v>
      </c>
      <c r="C47" s="5" t="str">
        <f>IF(Registrations!$C12="T",Registrations!$E12,"")</f>
        <v xml:space="preserve">ACST </v>
      </c>
      <c r="D47" s="5" t="str">
        <f>IF(Registrations!$C12="T",IF(Registrations!$F12&gt; "",Registrations!$F12,""),"")</f>
        <v>Team 1</v>
      </c>
      <c r="E47" s="48" t="str">
        <f>IF($B47="","",IF(ISNA(VLOOKUP($B47,Forced!$B$10:$K$69,9,0)),"",IF(Registrations!$H12="T",VLOOKUP($B47,Forced!$B$10:$K$69,9,0),"")))</f>
        <v/>
      </c>
      <c r="F47" s="48">
        <f>IF($B47="","",IF(ISNA(VLOOKUP($B47,Spot!$B$10:$K$69,9,0)),"",IF(Registrations!$K12="T",VLOOKUP($B47,Spot!$B$10:$K$69,9,0),"")))</f>
        <v>86.379928315412187</v>
      </c>
      <c r="G47" s="48" t="str">
        <f>IF($B47="","",IF(ISNA(VLOOKUP($B47,Sportsman!$B$10:$K$69,5,0)),"",IF(Registrations!$Q12="T",VLOOKUP($B47,Sportsman!$B$10:$K$69,5,0),"")))</f>
        <v/>
      </c>
      <c r="H47" s="48" t="str">
        <f>IF($B47="","",IF(ISNA(VLOOKUP($B47,Graduate!$B$10:$K$69,5,0)),"",IF(Registrations!$Q12="T",VLOOKUP($B47,Graduate!$B$10:$K$69,5,0),"")))</f>
        <v/>
      </c>
      <c r="I47" s="48" t="str">
        <f>IF($B47="","",IF(ISNA(VLOOKUP($B47,Streamer!$B$13:$K$72,8,0)),"",IF(Registrations!$N12="T",VLOOKUP($B47,Streamer!$B$13:$K$72,8,0),"")))</f>
        <v/>
      </c>
      <c r="J47" s="48" t="str">
        <f>IF($B47="","",IF(ISNA(VLOOKUP($B47,Formation!$B$10:$K$69,5,0)),"",IF(Registrations!$T12="T",VLOOKUP($B47,Formation!$B$10:$K$69,5,0),"")))</f>
        <v/>
      </c>
      <c r="K47" s="7">
        <f t="shared" si="1"/>
        <v>86.379928315412187</v>
      </c>
      <c r="L47" s="44"/>
    </row>
    <row r="48" spans="1:12">
      <c r="A48" s="5">
        <v>3</v>
      </c>
      <c r="B48" s="42" t="str">
        <f>IF(Registrations!$C13="T",Registrations!$D13,"")</f>
        <v>Prairie, Don</v>
      </c>
      <c r="C48" s="5" t="str">
        <f>IF(Registrations!$C13="T",Registrations!$E13,"")</f>
        <v xml:space="preserve">ACST </v>
      </c>
      <c r="D48" s="5" t="str">
        <f>IF(Registrations!$C13="T",IF(Registrations!$F13&gt; "",Registrations!$F13,""),"")</f>
        <v>Team 2</v>
      </c>
      <c r="E48" s="48" t="str">
        <f>IF($B48="","",IF(ISNA(VLOOKUP($B48,Forced!$B$10:$K$69,9,0)),"",IF(Registrations!$H13="T",VLOOKUP($B48,Forced!$B$10:$K$69,9,0),"")))</f>
        <v/>
      </c>
      <c r="F48" s="48">
        <f>IF($B48="","",IF(ISNA(VLOOKUP($B48,Spot!$B$10:$K$69,9,0)),"",IF(Registrations!$K13="T",VLOOKUP($B48,Spot!$B$10:$K$69,9,0),"")))</f>
        <v>80.645161290322577</v>
      </c>
      <c r="G48" s="48" t="str">
        <f>IF($B48="","",IF(ISNA(VLOOKUP($B48,Sportsman!$B$10:$K$69,5,0)),"",IF(Registrations!$Q13="T",VLOOKUP($B48,Sportsman!$B$10:$K$69,5,0),"")))</f>
        <v/>
      </c>
      <c r="H48" s="48" t="str">
        <f>IF($B48="","",IF(ISNA(VLOOKUP($B48,Graduate!$B$10:$K$69,5,0)),"",IF(Registrations!$Q13="T",VLOOKUP($B48,Graduate!$B$10:$K$69,5,0),"")))</f>
        <v/>
      </c>
      <c r="I48" s="48">
        <f>IF($B48="","",IF(ISNA(VLOOKUP($B48,Streamer!$B$13:$K$72,8,0)),"",IF(Registrations!$N13="T",VLOOKUP($B48,Streamer!$B$13:$K$72,8,0),"")))</f>
        <v>86.03696098562628</v>
      </c>
      <c r="J48" s="48" t="str">
        <f>IF($B48="","",IF(ISNA(VLOOKUP($B48,Formation!$B$10:$K$69,5,0)),"",IF(Registrations!$T13="T",VLOOKUP($B48,Formation!$B$10:$K$69,5,0),"")))</f>
        <v/>
      </c>
      <c r="K48" s="7">
        <f t="shared" si="1"/>
        <v>166.68212227594887</v>
      </c>
      <c r="L48" s="44"/>
    </row>
    <row r="49" spans="1:12">
      <c r="A49" s="5">
        <v>4</v>
      </c>
      <c r="B49" s="42" t="str">
        <f>IF(Registrations!$C14="T",Registrations!$D14,"")</f>
        <v>Broadhead, John</v>
      </c>
      <c r="C49" s="5" t="str">
        <f>IF(Registrations!$C14="T",Registrations!$E14,"")</f>
        <v xml:space="preserve">ACST </v>
      </c>
      <c r="D49" s="5" t="str">
        <f>IF(Registrations!$C14="T",IF(Registrations!$F14&gt; "",Registrations!$F14,""),"")</f>
        <v>Team 2</v>
      </c>
      <c r="E49" s="48">
        <f>IF($B49="","",IF(ISNA(VLOOKUP($B49,Forced!$B$10:$K$69,9,0)),"",IF(Registrations!$H14="T",VLOOKUP($B49,Forced!$B$10:$K$69,9,0),"")))</f>
        <v>0</v>
      </c>
      <c r="F49" s="48" t="str">
        <f>IF($B49="","",IF(ISNA(VLOOKUP($B49,Spot!$B$10:$K$69,9,0)),"",IF(Registrations!$K14="T",VLOOKUP($B49,Spot!$B$10:$K$69,9,0),"")))</f>
        <v/>
      </c>
      <c r="G49" s="48" t="str">
        <f>IF($B49="","",IF(ISNA(VLOOKUP($B49,Sportsman!$B$10:$K$69,5,0)),"",IF(Registrations!$Q14="T",VLOOKUP($B49,Sportsman!$B$10:$K$69,5,0),"")))</f>
        <v/>
      </c>
      <c r="H49" s="48" t="str">
        <f>IF($B49="","",IF(ISNA(VLOOKUP($B49,Graduate!$B$10:$K$69,5,0)),"",IF(Registrations!$Q14="T",VLOOKUP($B49,Graduate!$B$10:$K$69,5,0),"")))</f>
        <v/>
      </c>
      <c r="I49" s="48" t="str">
        <f>IF($B49="","",IF(ISNA(VLOOKUP($B49,Streamer!$B$13:$K$72,8,0)),"",IF(Registrations!$N14="T",VLOOKUP($B49,Streamer!$B$13:$K$72,8,0),"")))</f>
        <v/>
      </c>
      <c r="J49" s="48" t="str">
        <f>IF($B49="","",IF(ISNA(VLOOKUP($B49,Formation!$B$10:$K$69,5,0)),"",IF(Registrations!$T14="T",VLOOKUP($B49,Formation!$B$10:$K$69,5,0),"")))</f>
        <v/>
      </c>
      <c r="K49" s="7">
        <f t="shared" si="1"/>
        <v>0</v>
      </c>
      <c r="L49" s="44"/>
    </row>
    <row r="50" spans="1:12">
      <c r="A50" s="5">
        <v>6</v>
      </c>
      <c r="B50" s="42" t="str">
        <f>IF(Registrations!$C16="T",Registrations!$D16,"")</f>
        <v>Peter Waite</v>
      </c>
      <c r="C50" s="5" t="str">
        <f>IF(Registrations!$C16="T",Registrations!$E16,"")</f>
        <v xml:space="preserve">ACST </v>
      </c>
      <c r="D50" s="5" t="str">
        <f>IF(Registrations!$C16="T",IF(Registrations!$F16&gt; "",Registrations!$F16,""),"")</f>
        <v>Team 3</v>
      </c>
      <c r="E50" s="48" t="str">
        <f>IF($B50="","",IF(ISNA(VLOOKUP($B50,Forced!$B$10:$K$69,9,0)),"",IF(Registrations!$H16="T",VLOOKUP($B50,Forced!$B$10:$K$69,9,0),"")))</f>
        <v/>
      </c>
      <c r="F50" s="48">
        <f>IF($B50="","",IF(ISNA(VLOOKUP($B50,Spot!$B$10:$K$69,9,0)),"",IF(Registrations!$K16="T",VLOOKUP($B50,Spot!$B$10:$K$69,9,0),"")))</f>
        <v>79.211469534050181</v>
      </c>
      <c r="G50" s="48" t="str">
        <f>IF($B50="","",IF(ISNA(VLOOKUP($B50,Sportsman!$B$10:$K$69,5,0)),"",IF(Registrations!$Q16="T",VLOOKUP($B50,Sportsman!$B$10:$K$69,5,0),"")))</f>
        <v/>
      </c>
      <c r="H50" s="48" t="str">
        <f>IF($B50="","",IF(ISNA(VLOOKUP($B50,Graduate!$B$10:$K$69,5,0)),"",IF(Registrations!$Q16="T",VLOOKUP($B50,Graduate!$B$10:$K$69,5,0),"")))</f>
        <v/>
      </c>
      <c r="I50" s="48" t="str">
        <f>IF($B50="","",IF(ISNA(VLOOKUP($B50,Streamer!$B$13:$K$72,8,0)),"",IF(Registrations!$N16="T",VLOOKUP($B50,Streamer!$B$13:$K$72,8,0),"")))</f>
        <v/>
      </c>
      <c r="J50" s="48" t="str">
        <f>IF($B50="","",IF(ISNA(VLOOKUP($B50,Formation!$B$10:$K$69,5,0)),"",IF(Registrations!$T16="T",VLOOKUP($B50,Formation!$B$10:$K$69,5,0),"")))</f>
        <v/>
      </c>
      <c r="K50" s="7">
        <f t="shared" si="1"/>
        <v>79.211469534050181</v>
      </c>
      <c r="L50" s="44"/>
    </row>
    <row r="51" spans="1:12">
      <c r="A51" s="5">
        <v>7</v>
      </c>
      <c r="B51" s="42" t="str">
        <f>IF(Registrations!$C17="T",Registrations!$D17,"")</f>
        <v>Bright, John</v>
      </c>
      <c r="C51" s="5" t="str">
        <f>IF(Registrations!$C17="T",Registrations!$E17,"")</f>
        <v xml:space="preserve">ACST </v>
      </c>
      <c r="D51" s="5" t="str">
        <f>IF(Registrations!$C17="T",IF(Registrations!$F17&gt; "",Registrations!$F17,""),"")</f>
        <v>Team 3</v>
      </c>
      <c r="E51" s="48">
        <f>IF($B51="","",IF(ISNA(VLOOKUP($B51,Forced!$B$10:$K$69,9,0)),"",IF(Registrations!$H17="T",VLOOKUP($B51,Forced!$B$10:$K$69,9,0),"")))</f>
        <v>11.971830985915492</v>
      </c>
      <c r="F51" s="48" t="str">
        <f>IF($B51="","",IF(ISNA(VLOOKUP($B51,Spot!$B$10:$K$69,9,0)),"",IF(Registrations!$K17="T",VLOOKUP($B51,Spot!$B$10:$K$69,9,0),"")))</f>
        <v/>
      </c>
      <c r="G51" s="48" t="str">
        <f>IF($B51="","",IF(ISNA(VLOOKUP($B51,Sportsman!$B$10:$K$69,5,0)),"",IF(Registrations!$Q17="T",VLOOKUP($B51,Sportsman!$B$10:$K$69,5,0),"")))</f>
        <v/>
      </c>
      <c r="H51" s="48" t="str">
        <f>IF($B51="","",IF(ISNA(VLOOKUP($B51,Graduate!$B$10:$K$69,5,0)),"",IF(Registrations!$Q17="T",VLOOKUP($B51,Graduate!$B$10:$K$69,5,0),"")))</f>
        <v/>
      </c>
      <c r="I51" s="48" t="str">
        <f>IF($B51="","",IF(ISNA(VLOOKUP($B51,Streamer!$B$13:$K$72,8,0)),"",IF(Registrations!$N17="T",VLOOKUP($B51,Streamer!$B$13:$K$72,8,0),"")))</f>
        <v/>
      </c>
      <c r="J51" s="48" t="str">
        <f>IF($B51="","",IF(ISNA(VLOOKUP($B51,Formation!$B$10:$K$69,5,0)),"",IF(Registrations!$T17="T",VLOOKUP($B51,Formation!$B$10:$K$69,5,0),"")))</f>
        <v/>
      </c>
      <c r="K51" s="7">
        <f t="shared" si="1"/>
        <v>11.971830985915492</v>
      </c>
      <c r="L51" s="44"/>
    </row>
    <row r="52" spans="1:12">
      <c r="A52" s="5">
        <v>8</v>
      </c>
      <c r="B52" s="42" t="str">
        <f>IF(Registrations!$C18="T",Registrations!$D18,"")</f>
        <v>Fenton, Peter</v>
      </c>
      <c r="C52" s="5" t="str">
        <f>IF(Registrations!$C18="T",Registrations!$E18,"")</f>
        <v xml:space="preserve">ACST </v>
      </c>
      <c r="D52" s="5" t="str">
        <f>IF(Registrations!$C18="T",IF(Registrations!$F18&gt; "",Registrations!$F18,""),"")</f>
        <v>Team 3</v>
      </c>
      <c r="E52" s="48" t="str">
        <f>IF($B52="","",IF(ISNA(VLOOKUP($B52,Forced!$B$10:$K$69,9,0)),"",IF(Registrations!$H18="T",VLOOKUP($B52,Forced!$B$10:$K$69,9,0),"")))</f>
        <v/>
      </c>
      <c r="F52" s="48" t="str">
        <f>IF($B52="","",IF(ISNA(VLOOKUP($B52,Spot!$B$10:$K$69,9,0)),"",IF(Registrations!$K18="T",VLOOKUP($B52,Spot!$B$10:$K$69,9,0),"")))</f>
        <v/>
      </c>
      <c r="G52" s="48" t="str">
        <f>IF($B52="","",IF(ISNA(VLOOKUP($B52,Sportsman!$B$10:$K$69,5,0)),"",IF(Registrations!$Q18="T",VLOOKUP($B52,Sportsman!$B$10:$K$69,5,0),"")))</f>
        <v/>
      </c>
      <c r="H52" s="48" t="str">
        <f>IF($B52="","",IF(ISNA(VLOOKUP($B52,Graduate!$B$10:$K$69,5,0)),"",IF(Registrations!$Q18="T",VLOOKUP($B52,Graduate!$B$10:$K$69,5,0),"")))</f>
        <v/>
      </c>
      <c r="I52" s="48">
        <f>IF($B52="","",IF(ISNA(VLOOKUP($B52,Streamer!$B$13:$K$72,8,0)),"",IF(Registrations!$N18="T",VLOOKUP($B52,Streamer!$B$13:$K$72,8,0),"")))</f>
        <v>100</v>
      </c>
      <c r="J52" s="48" t="str">
        <f>IF($B52="","",IF(ISNA(VLOOKUP($B52,Formation!$B$10:$K$69,5,0)),"",IF(Registrations!$T18="T",VLOOKUP($B52,Formation!$B$10:$K$69,5,0),"")))</f>
        <v/>
      </c>
      <c r="K52" s="7">
        <f t="shared" si="1"/>
        <v>100</v>
      </c>
      <c r="L52" s="44"/>
    </row>
    <row r="53" spans="1:12">
      <c r="A53" s="5">
        <v>11</v>
      </c>
      <c r="B53" s="42" t="str">
        <f>IF(Registrations!$C21="T",Registrations!$D21,"")</f>
        <v>Burdon, Luke</v>
      </c>
      <c r="C53" s="5" t="str">
        <f>IF(Registrations!$C21="T",Registrations!$E21,"")</f>
        <v>LVAC</v>
      </c>
      <c r="D53" s="5" t="str">
        <f>IF(Registrations!$C21="T",IF(Registrations!$F21&gt; "",Registrations!$F21,""),"")</f>
        <v>Team 1</v>
      </c>
      <c r="E53" s="48">
        <f>IF($B53="","",IF(ISNA(VLOOKUP($B53,Forced!$B$10:$K$69,9,0)),"",IF(Registrations!$H21="T",VLOOKUP($B53,Forced!$B$10:$K$69,9,0),"")))</f>
        <v>0</v>
      </c>
      <c r="F53" s="48">
        <f>IF($B53="","",IF(ISNA(VLOOKUP($B53,Spot!$B$10:$K$69,9,0)),"",IF(Registrations!$K21="T",VLOOKUP($B53,Spot!$B$10:$K$69,9,0),"")))</f>
        <v>31.541218637992831</v>
      </c>
      <c r="G53" s="48" t="str">
        <f>IF($B53="","",IF(ISNA(VLOOKUP($B53,Sportsman!$B$10:$K$69,5,0)),"",IF(Registrations!$Q21="T",VLOOKUP($B53,Sportsman!$B$10:$K$69,5,0),"")))</f>
        <v/>
      </c>
      <c r="H53" s="48" t="str">
        <f>IF($B53="","",IF(ISNA(VLOOKUP($B53,Graduate!$B$10:$K$69,5,0)),"",IF(Registrations!$Q21="T",VLOOKUP($B53,Graduate!$B$10:$K$69,5,0),"")))</f>
        <v/>
      </c>
      <c r="I53" s="48" t="str">
        <f>IF($B53="","",IF(ISNA(VLOOKUP($B53,Streamer!$B$13:$K$72,8,0)),"",IF(Registrations!$N21="T",VLOOKUP($B53,Streamer!$B$13:$K$72,8,0),"")))</f>
        <v/>
      </c>
      <c r="J53" s="48" t="str">
        <f>IF($B53="","",IF(ISNA(VLOOKUP($B53,Formation!$B$10:$K$69,5,0)),"",IF(Registrations!$T21="T",VLOOKUP($B53,Formation!$B$10:$K$69,5,0),"")))</f>
        <v/>
      </c>
      <c r="K53" s="7">
        <f t="shared" si="1"/>
        <v>31.541218637992831</v>
      </c>
      <c r="L53" s="44"/>
    </row>
    <row r="54" spans="1:12">
      <c r="A54" s="5">
        <v>12</v>
      </c>
      <c r="B54" s="42" t="str">
        <f>IF(Registrations!$C22="T",Registrations!$D22,"")</f>
        <v>Lawn, Jamey</v>
      </c>
      <c r="C54" s="5" t="str">
        <f>IF(Registrations!$C22="T",Registrations!$E22,"")</f>
        <v>LVAC</v>
      </c>
      <c r="D54" s="5" t="str">
        <f>IF(Registrations!$C22="T",IF(Registrations!$F22&gt; "",Registrations!$F22,""),"")</f>
        <v>Team 1</v>
      </c>
      <c r="E54" s="48" t="str">
        <f>IF($B54="","",IF(ISNA(VLOOKUP($B54,Forced!$B$10:$K$69,9,0)),"",IF(Registrations!$H22="T",VLOOKUP($B54,Forced!$B$10:$K$69,9,0),"")))</f>
        <v/>
      </c>
      <c r="F54" s="48" t="str">
        <f>IF($B54="","",IF(ISNA(VLOOKUP($B54,Spot!$B$10:$K$69,9,0)),"",IF(Registrations!$K22="T",VLOOKUP($B54,Spot!$B$10:$K$69,9,0),"")))</f>
        <v/>
      </c>
      <c r="G54" s="48" t="str">
        <f>IF($B54="","",IF(ISNA(VLOOKUP($B54,Sportsman!$B$10:$K$69,5,0)),"",IF(Registrations!$Q22="T",VLOOKUP($B54,Sportsman!$B$10:$K$69,5,0),"")))</f>
        <v/>
      </c>
      <c r="H54" s="48" t="str">
        <f>IF($B54="","",IF(ISNA(VLOOKUP($B54,Graduate!$B$10:$K$69,5,0)),"",IF(Registrations!$Q22="T",VLOOKUP($B54,Graduate!$B$10:$K$69,5,0),"")))</f>
        <v/>
      </c>
      <c r="I54" s="48">
        <f>IF($B54="","",IF(ISNA(VLOOKUP($B54,Streamer!$B$13:$K$72,8,0)),"",IF(Registrations!$N22="T",VLOOKUP($B54,Streamer!$B$13:$K$72,8,0),"")))</f>
        <v>50.24166798294106</v>
      </c>
      <c r="J54" s="48" t="str">
        <f>IF($B54="","",IF(ISNA(VLOOKUP($B54,Formation!$B$10:$K$69,5,0)),"",IF(Registrations!$T22="T",VLOOKUP($B54,Formation!$B$10:$K$69,5,0),"")))</f>
        <v/>
      </c>
      <c r="K54" s="7">
        <f t="shared" si="1"/>
        <v>50.24166798294106</v>
      </c>
      <c r="L54" s="44"/>
    </row>
    <row r="55" spans="1:12">
      <c r="A55" s="5">
        <v>19</v>
      </c>
      <c r="B55" s="42" t="str">
        <f>IF(Registrations!$C29="T",Registrations!$D29,"")</f>
        <v>Garnaut, Rod</v>
      </c>
      <c r="C55" s="5" t="str">
        <f>IF(Registrations!$C29="T",Registrations!$E29,"")</f>
        <v>RACWA</v>
      </c>
      <c r="D55" s="5" t="str">
        <f>IF(Registrations!$C29="T",IF(Registrations!$F29&gt; "",Registrations!$F29,""),"")</f>
        <v>Team 1</v>
      </c>
      <c r="E55" s="48">
        <f>IF($B55="","",IF(ISNA(VLOOKUP($B55,Forced!$B$10:$K$69,9,0)),"",IF(Registrations!$H29="T",VLOOKUP($B55,Forced!$B$10:$K$69,9,0),"")))</f>
        <v>86.619718309859152</v>
      </c>
      <c r="F55" s="48" t="str">
        <f>IF($B55="","",IF(ISNA(VLOOKUP($B55,Spot!$B$10:$K$69,9,0)),"",IF(Registrations!$K29="T",VLOOKUP($B55,Spot!$B$10:$K$69,9,0),"")))</f>
        <v/>
      </c>
      <c r="G55" s="48" t="str">
        <f>IF($B55="","",IF(ISNA(VLOOKUP($B55,Sportsman!$B$10:$K$69,5,0)),"",IF(Registrations!$Q29="T",VLOOKUP($B55,Sportsman!$B$10:$K$69,5,0),"")))</f>
        <v/>
      </c>
      <c r="H55" s="48" t="str">
        <f>IF($B55="","",IF(ISNA(VLOOKUP($B55,Graduate!$B$10:$K$69,5,0)),"",IF(Registrations!$Q29="T",VLOOKUP($B55,Graduate!$B$10:$K$69,5,0),"")))</f>
        <v/>
      </c>
      <c r="I55" s="48">
        <f>IF($B55="","",IF(ISNA(VLOOKUP($B55,Streamer!$B$13:$K$72,8,0)),"",IF(Registrations!$N29="T",VLOOKUP($B55,Streamer!$B$13:$K$72,8,0),"")))</f>
        <v>78.588187992705429</v>
      </c>
      <c r="J55" s="48" t="str">
        <f>IF($B55="","",IF(ISNA(VLOOKUP($B55,Formation!$B$10:$K$69,5,0)),"",IF(Registrations!$T29="T",VLOOKUP($B55,Formation!$B$10:$K$69,5,0),"")))</f>
        <v/>
      </c>
      <c r="K55" s="7">
        <f t="shared" si="1"/>
        <v>165.2079063025646</v>
      </c>
      <c r="L55" s="44" t="s">
        <v>200</v>
      </c>
    </row>
    <row r="56" spans="1:12">
      <c r="A56" s="5">
        <v>20</v>
      </c>
      <c r="B56" s="42" t="str">
        <f>IF(Registrations!$C30="T",Registrations!$D30,"")</f>
        <v>Di Menna, Jim</v>
      </c>
      <c r="C56" s="5" t="str">
        <f>IF(Registrations!$C30="T",Registrations!$E30,"")</f>
        <v>RACWA</v>
      </c>
      <c r="D56" s="5" t="str">
        <f>IF(Registrations!$C30="T",IF(Registrations!$F30&gt; "",Registrations!$F30,""),"")</f>
        <v>Team 1</v>
      </c>
      <c r="E56" s="48" t="str">
        <f>IF($B56="","",IF(ISNA(VLOOKUP($B56,Forced!$B$10:$K$69,9,0)),"",IF(Registrations!$H30="T",VLOOKUP($B56,Forced!$B$10:$K$69,9,0),"")))</f>
        <v/>
      </c>
      <c r="F56" s="48">
        <f>IF($B56="","",IF(ISNA(VLOOKUP($B56,Spot!$B$10:$K$69,9,0)),"",IF(Registrations!$K30="T",VLOOKUP($B56,Spot!$B$10:$K$69,9,0),"")))</f>
        <v>82.795698924731184</v>
      </c>
      <c r="G56" s="48" t="str">
        <f>IF($B56="","",IF(ISNA(VLOOKUP($B56,Sportsman!$B$10:$K$69,5,0)),"",IF(Registrations!$Q30="T",VLOOKUP($B56,Sportsman!$B$10:$K$69,5,0),"")))</f>
        <v/>
      </c>
      <c r="H56" s="48" t="str">
        <f>IF($B56="","",IF(ISNA(VLOOKUP($B56,Graduate!$B$10:$K$69,5,0)),"",IF(Registrations!$Q30="T",VLOOKUP($B56,Graduate!$B$10:$K$69,5,0),"")))</f>
        <v/>
      </c>
      <c r="I56" s="48" t="str">
        <f>IF($B56="","",IF(ISNA(VLOOKUP($B56,Streamer!$B$13:$K$72,8,0)),"",IF(Registrations!$N30="T",VLOOKUP($B56,Streamer!$B$13:$K$72,8,0),"")))</f>
        <v/>
      </c>
      <c r="J56" s="48" t="str">
        <f>IF($B56="","",IF(ISNA(VLOOKUP($B56,Formation!$B$10:$K$69,5,0)),"",IF(Registrations!$T30="T",VLOOKUP($B56,Formation!$B$10:$K$69,5,0),"")))</f>
        <v/>
      </c>
      <c r="K56" s="7">
        <f t="shared" si="1"/>
        <v>82.795698924731184</v>
      </c>
      <c r="L56" s="44" t="s">
        <v>200</v>
      </c>
    </row>
    <row r="57" spans="1:12">
      <c r="A57" s="5">
        <v>15</v>
      </c>
      <c r="B57" s="42" t="str">
        <f>IF(Registrations!$C25="T",Registrations!$D25,"")</f>
        <v>Horsburgh, Peter</v>
      </c>
      <c r="C57" s="5" t="str">
        <f>IF(Registrations!$C25="T",Registrations!$E25,"")</f>
        <v>RNAC</v>
      </c>
      <c r="D57" s="5" t="str">
        <f>IF(Registrations!$C25="T",IF(Registrations!$F25&gt; "",Registrations!$F25,""),"")</f>
        <v>Team 1</v>
      </c>
      <c r="E57" s="48">
        <f>IF($B57="","",IF(ISNA(VLOOKUP($B57,Forced!$B$10:$K$69,9,0)),"",IF(Registrations!$H25="T",VLOOKUP($B57,Forced!$B$10:$K$69,9,0),"")))</f>
        <v>30.633802816901408</v>
      </c>
      <c r="F57" s="48" t="str">
        <f>IF($B57="","",IF(ISNA(VLOOKUP($B57,Spot!$B$10:$K$69,9,0)),"",IF(Registrations!$K25="T",VLOOKUP($B57,Spot!$B$10:$K$69,9,0),"")))</f>
        <v/>
      </c>
      <c r="G57" s="48" t="str">
        <f>IF($B57="","",IF(ISNA(VLOOKUP($B57,Sportsman!$B$10:$K$69,5,0)),"",IF(Registrations!$Q25="T",VLOOKUP($B57,Sportsman!$B$10:$K$69,5,0),"")))</f>
        <v/>
      </c>
      <c r="H57" s="48" t="str">
        <f>IF($B57="","",IF(ISNA(VLOOKUP($B57,Graduate!$B$10:$K$69,5,0)),"",IF(Registrations!$Q25="T",VLOOKUP($B57,Graduate!$B$10:$K$69,5,0),"")))</f>
        <v/>
      </c>
      <c r="I57" s="48" t="str">
        <f>IF($B57="","",IF(ISNA(VLOOKUP($B57,Streamer!$B$13:$K$72,8,0)),"",IF(Registrations!$N25="T",VLOOKUP($B57,Streamer!$B$13:$K$72,8,0),"")))</f>
        <v/>
      </c>
      <c r="J57" s="48" t="str">
        <f>IF($B57="","",IF(ISNA(VLOOKUP($B57,Formation!$B$10:$K$69,5,0)),"",IF(Registrations!$T25="T",VLOOKUP($B57,Formation!$B$10:$K$69,5,0),"")))</f>
        <v/>
      </c>
      <c r="K57" s="7">
        <f t="shared" si="1"/>
        <v>30.633802816901408</v>
      </c>
      <c r="L57" s="44"/>
    </row>
    <row r="58" spans="1:12">
      <c r="A58" s="5">
        <v>16</v>
      </c>
      <c r="B58" s="42" t="str">
        <f>IF(Registrations!$C26="T",Registrations!$D26,"")</f>
        <v>Kennewell, Greg</v>
      </c>
      <c r="C58" s="5" t="str">
        <f>IF(Registrations!$C26="T",Registrations!$E26,"")</f>
        <v>RNAC</v>
      </c>
      <c r="D58" s="5" t="str">
        <f>IF(Registrations!$C26="T",IF(Registrations!$F26&gt; "",Registrations!$F26,""),"")</f>
        <v>Team 1</v>
      </c>
      <c r="E58" s="48" t="str">
        <f>IF($B58="","",IF(ISNA(VLOOKUP($B58,Forced!$B$10:$K$69,9,0)),"",IF(Registrations!$H26="T",VLOOKUP($B58,Forced!$B$10:$K$69,9,0),"")))</f>
        <v/>
      </c>
      <c r="F58" s="48">
        <f>IF($B58="","",IF(ISNA(VLOOKUP($B58,Spot!$B$10:$K$69,9,0)),"",IF(Registrations!$K26="T",VLOOKUP($B58,Spot!$B$10:$K$69,9,0),"")))</f>
        <v>84.229390681003579</v>
      </c>
      <c r="G58" s="48" t="str">
        <f>IF($B58="","",IF(ISNA(VLOOKUP($B58,Sportsman!$B$10:$K$69,5,0)),"",IF(Registrations!$Q26="T",VLOOKUP($B58,Sportsman!$B$10:$K$69,5,0),"")))</f>
        <v/>
      </c>
      <c r="H58" s="48" t="str">
        <f>IF($B58="","",IF(ISNA(VLOOKUP($B58,Graduate!$B$10:$K$69,5,0)),"",IF(Registrations!$Q26="T",VLOOKUP($B58,Graduate!$B$10:$K$69,5,0),"")))</f>
        <v/>
      </c>
      <c r="I58" s="48" t="str">
        <f>IF($B58="","",IF(ISNA(VLOOKUP($B58,Streamer!$B$13:$K$72,8,0)),"",IF(Registrations!$N26="T",VLOOKUP($B58,Streamer!$B$13:$K$72,8,0),"")))</f>
        <v/>
      </c>
      <c r="J58" s="48" t="str">
        <f>IF($B58="","",IF(ISNA(VLOOKUP($B58,Formation!$B$10:$K$69,5,0)),"",IF(Registrations!$T26="T",VLOOKUP($B58,Formation!$B$10:$K$69,5,0),"")))</f>
        <v/>
      </c>
      <c r="K58" s="7">
        <f t="shared" si="1"/>
        <v>84.229390681003579</v>
      </c>
      <c r="L58" s="44"/>
    </row>
    <row r="59" spans="1:12">
      <c r="A59" s="5">
        <v>17</v>
      </c>
      <c r="B59" s="42" t="str">
        <f>IF(Registrations!$C27="T",Registrations!$D27,"")</f>
        <v>Kunkel, Dave</v>
      </c>
      <c r="C59" s="5" t="str">
        <f>IF(Registrations!$C27="T",Registrations!$E27,"")</f>
        <v>RNAC</v>
      </c>
      <c r="D59" s="5" t="str">
        <f>IF(Registrations!$C27="T",IF(Registrations!$F27&gt; "",Registrations!$F27,""),"")</f>
        <v>Team 1</v>
      </c>
      <c r="E59" s="48" t="str">
        <f>IF($B59="","",IF(ISNA(VLOOKUP($B59,Forced!$B$10:$K$69,9,0)),"",IF(Registrations!$H27="T",VLOOKUP($B59,Forced!$B$10:$K$69,9,0),"")))</f>
        <v/>
      </c>
      <c r="F59" s="48" t="str">
        <f>IF($B59="","",IF(ISNA(VLOOKUP($B59,Spot!$B$10:$K$69,9,0)),"",IF(Registrations!$K27="T",VLOOKUP($B59,Spot!$B$10:$K$69,9,0),"")))</f>
        <v/>
      </c>
      <c r="G59" s="48" t="str">
        <f>IF($B59="","",IF(ISNA(VLOOKUP($B59,Sportsman!$B$10:$K$69,5,0)),"",IF(Registrations!$Q27="T",VLOOKUP($B59,Sportsman!$B$10:$K$69,5,0),"")))</f>
        <v/>
      </c>
      <c r="H59" s="48" t="str">
        <f>IF($B59="","",IF(ISNA(VLOOKUP($B59,Graduate!$B$10:$K$69,5,0)),"",IF(Registrations!$Q27="T",VLOOKUP($B59,Graduate!$B$10:$K$69,5,0),"")))</f>
        <v/>
      </c>
      <c r="I59" s="48">
        <f>IF($B59="","",IF(ISNA(VLOOKUP($B59,Streamer!$B$13:$K$72,8,0)),"",IF(Registrations!$N27="T",VLOOKUP($B59,Streamer!$B$13:$K$72,8,0),"")))</f>
        <v>85.815826883588699</v>
      </c>
      <c r="J59" s="48" t="str">
        <f>IF($B59="","",IF(ISNA(VLOOKUP($B59,Formation!$B$10:$K$69,5,0)),"",IF(Registrations!$T27="T",VLOOKUP($B59,Formation!$B$10:$K$69,5,0),"")))</f>
        <v/>
      </c>
      <c r="K59" s="7">
        <f t="shared" si="1"/>
        <v>85.815826883588699</v>
      </c>
      <c r="L59" s="44"/>
    </row>
    <row r="60" spans="1:12">
      <c r="A60" s="5">
        <v>29</v>
      </c>
      <c r="B60" s="42" t="str">
        <f>IF(Registrations!$C39="T",Registrations!$D39,"")</f>
        <v>Dehn, Heinz</v>
      </c>
      <c r="C60" s="5" t="str">
        <f>IF(Registrations!$C39="T",Registrations!$E39,"")</f>
        <v xml:space="preserve">RVAC </v>
      </c>
      <c r="D60" s="5" t="str">
        <f>IF(Registrations!$C39="T",IF(Registrations!$F39&gt; "",Registrations!$F39,""),"")</f>
        <v>Eagles</v>
      </c>
      <c r="E60" s="48" t="str">
        <f>IF($B60="","",IF(ISNA(VLOOKUP($B60,Forced!$B$10:$K$69,9,0)),"",IF(Registrations!$H39="T",VLOOKUP($B60,Forced!$B$10:$K$69,9,0),"")))</f>
        <v/>
      </c>
      <c r="F60" s="48" t="str">
        <f>IF($B60="","",IF(ISNA(VLOOKUP($B60,Spot!$B$10:$K$69,9,0)),"",IF(Registrations!$K39="T",VLOOKUP($B60,Spot!$B$10:$K$69,9,0),"")))</f>
        <v/>
      </c>
      <c r="G60" s="48" t="str">
        <f>IF($B60="","",IF(ISNA(VLOOKUP($B60,Sportsman!$B$10:$K$69,5,0)),"",IF(Registrations!$Q39="T",VLOOKUP($B60,Sportsman!$B$10:$K$69,5,0),"")))</f>
        <v/>
      </c>
      <c r="H60" s="48" t="str">
        <f>IF($B60="","",IF(ISNA(VLOOKUP($B60,Graduate!$B$10:$K$69,5,0)),"",IF(Registrations!$Q39="T",VLOOKUP($B60,Graduate!$B$10:$K$69,5,0),"")))</f>
        <v/>
      </c>
      <c r="I60" s="48" t="str">
        <f>IF($B60="","",IF(ISNA(VLOOKUP($B60,Streamer!$B$13:$K$72,8,0)),"",IF(Registrations!$N39="T",VLOOKUP($B60,Streamer!$B$13:$K$72,8,0),"")))</f>
        <v/>
      </c>
      <c r="J60" s="48">
        <f>IF($B60="","",IF(ISNA(VLOOKUP($B60,Formation!$B$10:$K$69,5,0)),"",IF(Registrations!$T39="T",VLOOKUP($B60,Formation!$B$10:$K$69,5,0),"")))</f>
        <v>100</v>
      </c>
      <c r="K60" s="7">
        <f t="shared" si="1"/>
        <v>100</v>
      </c>
      <c r="L60" s="44"/>
    </row>
    <row r="61" spans="1:12">
      <c r="A61" s="5">
        <v>32</v>
      </c>
      <c r="B61" s="42" t="str">
        <f>IF(Registrations!$C42="T",Registrations!$D42,"")</f>
        <v>Morton, Gary</v>
      </c>
      <c r="C61" s="5" t="str">
        <f>IF(Registrations!$C42="T",Registrations!$E42,"")</f>
        <v xml:space="preserve">RVAC </v>
      </c>
      <c r="D61" s="5" t="str">
        <f>IF(Registrations!$C42="T",IF(Registrations!$F42&gt; "",Registrations!$F42,""),"")</f>
        <v>Eagles</v>
      </c>
      <c r="E61" s="48">
        <f>IF($B61="","",IF(ISNA(VLOOKUP($B61,Forced!$B$10:$K$69,9,0)),"",IF(Registrations!$H42="T",VLOOKUP($B61,Forced!$B$10:$K$69,9,0),"")))</f>
        <v>57.394366197183103</v>
      </c>
      <c r="F61" s="48" t="str">
        <f>IF($B61="","",IF(ISNA(VLOOKUP($B61,Spot!$B$10:$K$69,9,0)),"",IF(Registrations!$K42="T",VLOOKUP($B61,Spot!$B$10:$K$69,9,0),"")))</f>
        <v/>
      </c>
      <c r="G61" s="48" t="str">
        <f>IF($B61="","",IF(ISNA(VLOOKUP($B61,Sportsman!$B$10:$K$69,5,0)),"",IF(Registrations!$Q42="T",VLOOKUP($B61,Sportsman!$B$10:$K$69,5,0),"")))</f>
        <v/>
      </c>
      <c r="H61" s="48" t="str">
        <f>IF($B61="","",IF(ISNA(VLOOKUP($B61,Graduate!$B$10:$K$69,5,0)),"",IF(Registrations!$Q42="T",VLOOKUP($B61,Graduate!$B$10:$K$69,5,0),"")))</f>
        <v/>
      </c>
      <c r="I61" s="48" t="str">
        <f>IF($B61="","",IF(ISNA(VLOOKUP($B61,Streamer!$B$13:$K$72,8,0)),"",IF(Registrations!$N42="T",VLOOKUP($B61,Streamer!$B$13:$K$72,8,0),"")))</f>
        <v/>
      </c>
      <c r="J61" s="48" t="str">
        <f>IF($B61="","",IF(ISNA(VLOOKUP($B61,Formation!$B$10:$K$69,5,0)),"",IF(Registrations!$T42="T",VLOOKUP($B61,Formation!$B$10:$K$69,5,0),"")))</f>
        <v/>
      </c>
      <c r="K61" s="7">
        <f t="shared" si="1"/>
        <v>57.394366197183103</v>
      </c>
      <c r="L61" s="44"/>
    </row>
    <row r="62" spans="1:12">
      <c r="A62" s="5">
        <v>33</v>
      </c>
      <c r="B62" s="42" t="str">
        <f>IF(Registrations!$C43="T",Registrations!$D43,"")</f>
        <v>Sibly, John</v>
      </c>
      <c r="C62" s="5" t="str">
        <f>IF(Registrations!$C43="T",Registrations!$E43,"")</f>
        <v xml:space="preserve">RVAC </v>
      </c>
      <c r="D62" s="5" t="str">
        <f>IF(Registrations!$C43="T",IF(Registrations!$F43&gt; "",Registrations!$F43,""),"")</f>
        <v>Eagles</v>
      </c>
      <c r="E62" s="48" t="str">
        <f>IF($B62="","",IF(ISNA(VLOOKUP($B62,Forced!$B$10:$K$69,9,0)),"",IF(Registrations!$H43="T",VLOOKUP($B62,Forced!$B$10:$K$69,9,0),"")))</f>
        <v/>
      </c>
      <c r="F62" s="48">
        <f>IF($B62="","",IF(ISNA(VLOOKUP($B62,Spot!$B$10:$K$69,9,0)),"",IF(Registrations!$K43="T",VLOOKUP($B62,Spot!$B$10:$K$69,9,0),"")))</f>
        <v>71.68458781362007</v>
      </c>
      <c r="G62" s="48" t="str">
        <f>IF($B62="","",IF(ISNA(VLOOKUP($B62,Sportsman!$B$10:$K$69,5,0)),"",IF(Registrations!$Q43="T",VLOOKUP($B62,Sportsman!$B$10:$K$69,5,0),"")))</f>
        <v/>
      </c>
      <c r="H62" s="48" t="str">
        <f>IF($B62="","",IF(ISNA(VLOOKUP($B62,Graduate!$B$10:$K$69,5,0)),"",IF(Registrations!$Q43="T",VLOOKUP($B62,Graduate!$B$10:$K$69,5,0),"")))</f>
        <v/>
      </c>
      <c r="I62" s="48" t="str">
        <f>IF($B62="","",IF(ISNA(VLOOKUP($B62,Streamer!$B$13:$K$72,8,0)),"",IF(Registrations!$N43="T",VLOOKUP($B62,Streamer!$B$13:$K$72,8,0),"")))</f>
        <v/>
      </c>
      <c r="J62" s="48" t="str">
        <f>IF($B62="","",IF(ISNA(VLOOKUP($B62,Formation!$B$10:$K$69,5,0)),"",IF(Registrations!$T43="T",VLOOKUP($B62,Formation!$B$10:$K$69,5,0),"")))</f>
        <v/>
      </c>
      <c r="K62" s="7">
        <f t="shared" si="1"/>
        <v>71.68458781362007</v>
      </c>
      <c r="L62" s="44"/>
    </row>
    <row r="63" spans="1:12">
      <c r="A63" s="5">
        <v>34</v>
      </c>
      <c r="B63" s="42" t="str">
        <f>IF(Registrations!$C44="T",Registrations!$D44,"")</f>
        <v>Hulley, Steve</v>
      </c>
      <c r="C63" s="5" t="str">
        <f>IF(Registrations!$C44="T",Registrations!$E44,"")</f>
        <v xml:space="preserve">RVAC </v>
      </c>
      <c r="D63" s="5" t="str">
        <f>IF(Registrations!$C44="T",IF(Registrations!$F44&gt; "",Registrations!$F44,""),"")</f>
        <v>Falcons</v>
      </c>
      <c r="E63" s="48" t="str">
        <f>IF($B63="","",IF(ISNA(VLOOKUP($B63,Forced!$B$10:$K$69,9,0)),"",IF(Registrations!$H44="T",VLOOKUP($B63,Forced!$B$10:$K$69,9,0),"")))</f>
        <v/>
      </c>
      <c r="F63" s="48" t="str">
        <f>IF($B63="","",IF(ISNA(VLOOKUP($B63,Spot!$B$10:$K$69,9,0)),"",IF(Registrations!$K44="T",VLOOKUP($B63,Spot!$B$10:$K$69,9,0),"")))</f>
        <v/>
      </c>
      <c r="G63" s="48" t="str">
        <f>IF($B63="","",IF(ISNA(VLOOKUP($B63,Sportsman!$B$10:$K$69,5,0)),"",IF(Registrations!$Q44="T",VLOOKUP($B63,Sportsman!$B$10:$K$69,5,0),"")))</f>
        <v/>
      </c>
      <c r="H63" s="48" t="str">
        <f>IF($B63="","",IF(ISNA(VLOOKUP($B63,Graduate!$B$10:$K$69,5,0)),"",IF(Registrations!$Q44="T",VLOOKUP($B63,Graduate!$B$10:$K$69,5,0),"")))</f>
        <v/>
      </c>
      <c r="I63" s="48" t="str">
        <f>IF($B63="","",IF(ISNA(VLOOKUP($B63,Streamer!$B$13:$K$72,8,0)),"",IF(Registrations!$N44="T",VLOOKUP($B63,Streamer!$B$13:$K$72,8,0),"")))</f>
        <v/>
      </c>
      <c r="J63" s="48">
        <f>IF($B63="","",IF(ISNA(VLOOKUP($B63,Formation!$B$10:$K$69,5,0)),"",IF(Registrations!$T44="T",VLOOKUP($B63,Formation!$B$10:$K$69,5,0),"")))</f>
        <v>96.342416720380712</v>
      </c>
      <c r="K63" s="7">
        <f t="shared" si="1"/>
        <v>96.342416720380712</v>
      </c>
      <c r="L63" s="44"/>
    </row>
    <row r="64" spans="1:12">
      <c r="A64" s="5">
        <v>35</v>
      </c>
      <c r="B64" s="42" t="str">
        <f>IF(Registrations!$C45="T",Registrations!$D45,"")</f>
        <v>Stopp, Andrew</v>
      </c>
      <c r="C64" s="5" t="str">
        <f>IF(Registrations!$C45="T",Registrations!$E45,"")</f>
        <v xml:space="preserve">RVAC </v>
      </c>
      <c r="D64" s="5" t="str">
        <f>IF(Registrations!$C45="T",IF(Registrations!$F45&gt; "",Registrations!$F45,""),"")</f>
        <v>Falcons</v>
      </c>
      <c r="E64" s="48">
        <f>IF($B64="","",IF(ISNA(VLOOKUP($B64,Forced!$B$10:$K$69,9,0)),"",IF(Registrations!$H45="T",VLOOKUP($B64,Forced!$B$10:$K$69,9,0),"")))</f>
        <v>58.802816901408448</v>
      </c>
      <c r="F64" s="48" t="str">
        <f>IF($B64="","",IF(ISNA(VLOOKUP($B64,Spot!$B$10:$K$69,9,0)),"",IF(Registrations!$K45="T",VLOOKUP($B64,Spot!$B$10:$K$69,9,0),"")))</f>
        <v/>
      </c>
      <c r="G64" s="48" t="str">
        <f>IF($B64="","",IF(ISNA(VLOOKUP($B64,Sportsman!$B$10:$K$69,5,0)),"",IF(Registrations!$Q45="T",VLOOKUP($B64,Sportsman!$B$10:$K$69,5,0),"")))</f>
        <v/>
      </c>
      <c r="H64" s="48" t="str">
        <f>IF($B64="","",IF(ISNA(VLOOKUP($B64,Graduate!$B$10:$K$69,5,0)),"",IF(Registrations!$Q45="T",VLOOKUP($B64,Graduate!$B$10:$K$69,5,0),"")))</f>
        <v/>
      </c>
      <c r="I64" s="48" t="str">
        <f>IF($B64="","",IF(ISNA(VLOOKUP($B64,Streamer!$B$13:$K$72,8,0)),"",IF(Registrations!$N45="T",VLOOKUP($B64,Streamer!$B$13:$K$72,8,0),"")))</f>
        <v/>
      </c>
      <c r="J64" s="48" t="str">
        <f>IF($B64="","",IF(ISNA(VLOOKUP($B64,Formation!$B$10:$K$69,5,0)),"",IF(Registrations!$T45="T",VLOOKUP($B64,Formation!$B$10:$K$69,5,0),"")))</f>
        <v/>
      </c>
      <c r="K64" s="7">
        <f t="shared" si="1"/>
        <v>58.802816901408448</v>
      </c>
      <c r="L64" s="44"/>
    </row>
    <row r="65" spans="1:60">
      <c r="A65" s="5">
        <v>37</v>
      </c>
      <c r="B65" s="42" t="str">
        <f>IF(Registrations!$C47="T",Registrations!$D47,"")</f>
        <v>Crombie, Owen</v>
      </c>
      <c r="C65" s="5" t="str">
        <f>IF(Registrations!$C47="T",Registrations!$E47,"")</f>
        <v xml:space="preserve">RVAC </v>
      </c>
      <c r="D65" s="5" t="str">
        <f>IF(Registrations!$C47="T",IF(Registrations!$F47&gt; "",Registrations!$F47,""),"")</f>
        <v>Falcons</v>
      </c>
      <c r="E65" s="48" t="str">
        <f>IF($B65="","",IF(ISNA(VLOOKUP($B65,Forced!$B$10:$K$69,9,0)),"",IF(Registrations!$H47="T",VLOOKUP($B65,Forced!$B$10:$K$69,9,0),"")))</f>
        <v/>
      </c>
      <c r="F65" s="48">
        <f>IF($B65="","",IF(ISNA(VLOOKUP($B65,Spot!$B$10:$K$69,9,0)),"",IF(Registrations!$K47="T",VLOOKUP($B65,Spot!$B$10:$K$69,9,0),"")))</f>
        <v>49.462365591397848</v>
      </c>
      <c r="G65" s="48" t="str">
        <f>IF($B65="","",IF(ISNA(VLOOKUP($B65,Sportsman!$B$10:$K$69,5,0)),"",IF(Registrations!$Q47="T",VLOOKUP($B65,Sportsman!$B$10:$K$69,5,0),"")))</f>
        <v/>
      </c>
      <c r="H65" s="48" t="str">
        <f>IF($B65="","",IF(ISNA(VLOOKUP($B65,Graduate!$B$10:$K$69,5,0)),"",IF(Registrations!$Q47="T",VLOOKUP($B65,Graduate!$B$10:$K$69,5,0),"")))</f>
        <v/>
      </c>
      <c r="I65" s="48" t="str">
        <f>IF($B65="","",IF(ISNA(VLOOKUP($B65,Streamer!$B$13:$K$72,8,0)),"",IF(Registrations!$N47="T",VLOOKUP($B65,Streamer!$B$13:$K$72,8,0),"")))</f>
        <v/>
      </c>
      <c r="J65" s="48" t="str">
        <f>IF($B65="","",IF(ISNA(VLOOKUP($B65,Formation!$B$10:$K$69,5,0)),"",IF(Registrations!$T47="T",VLOOKUP($B65,Formation!$B$10:$K$69,5,0),"")))</f>
        <v/>
      </c>
      <c r="K65" s="7">
        <f t="shared" si="1"/>
        <v>49.462365591397848</v>
      </c>
      <c r="L65" s="44"/>
    </row>
    <row r="66" spans="1:60">
      <c r="A66" s="5">
        <v>27</v>
      </c>
      <c r="B66" s="42" t="str">
        <f>IF(Registrations!$C37="T",Registrations!$D37,"")</f>
        <v>Dawes, Bill</v>
      </c>
      <c r="C66" s="5" t="str">
        <f>IF(Registrations!$C37="T",Registrations!$E37,"")</f>
        <v>Schoies</v>
      </c>
      <c r="D66" s="5" t="str">
        <f>IF(Registrations!$C37="T",IF(Registrations!$F37&gt; "",Registrations!$F37,""),"")</f>
        <v>Team 1</v>
      </c>
      <c r="E66" s="48">
        <f>IF($B66="","",IF(ISNA(VLOOKUP($B66,Forced!$B$10:$K$69,9,0)),"",IF(Registrations!$H37="T",VLOOKUP($B66,Forced!$B$10:$K$69,9,0),"")))</f>
        <v>54.225352112676063</v>
      </c>
      <c r="F66" s="48" t="str">
        <f>IF($B66="","",IF(ISNA(VLOOKUP($B66,Spot!$B$10:$K$69,9,0)),"",IF(Registrations!$K37="T",VLOOKUP($B66,Spot!$B$10:$K$69,9,0),"")))</f>
        <v/>
      </c>
      <c r="G66" s="48" t="str">
        <f>IF($B66="","",IF(ISNA(VLOOKUP($B66,Sportsman!$B$10:$K$69,5,0)),"",IF(Registrations!$Q37="T",VLOOKUP($B66,Sportsman!$B$10:$K$69,5,0),"")))</f>
        <v/>
      </c>
      <c r="H66" s="48" t="str">
        <f>IF($B66="","",IF(ISNA(VLOOKUP($B66,Graduate!$B$10:$K$69,5,0)),"",IF(Registrations!$Q37="T",VLOOKUP($B66,Graduate!$B$10:$K$69,5,0),"")))</f>
        <v/>
      </c>
      <c r="I66" s="48">
        <f>IF($B66="","",IF(ISNA(VLOOKUP($B66,Streamer!$B$13:$K$72,8,0)),"",IF(Registrations!$N37="T",VLOOKUP($B66,Streamer!$B$13:$K$72,8,0),"")))</f>
        <v>17.155411323789142</v>
      </c>
      <c r="J66" s="48" t="str">
        <f>IF($B66="","",IF(ISNA(VLOOKUP($B66,Formation!$B$10:$K$69,5,0)),"",IF(Registrations!$T37="T",VLOOKUP($B66,Formation!$B$10:$K$69,5,0),"")))</f>
        <v/>
      </c>
      <c r="K66" s="7">
        <f t="shared" si="1"/>
        <v>71.380763436465202</v>
      </c>
      <c r="L66" s="44"/>
    </row>
    <row r="67" spans="1:60">
      <c r="A67" s="5">
        <v>28</v>
      </c>
      <c r="B67" s="42" t="str">
        <f>IF(Registrations!$C38="T",Registrations!$D38,"")</f>
        <v>Hand, Ray</v>
      </c>
      <c r="C67" s="5" t="str">
        <f>IF(Registrations!$C38="T",Registrations!$E38,"")</f>
        <v>Schoies</v>
      </c>
      <c r="D67" s="5" t="str">
        <f>IF(Registrations!$C38="T",IF(Registrations!$F38&gt; "",Registrations!$F38,""),"")</f>
        <v>Team 1</v>
      </c>
      <c r="E67" s="48" t="str">
        <f>IF($B67="","",IF(ISNA(VLOOKUP($B67,Forced!$B$10:$K$69,9,0)),"",IF(Registrations!$H38="T",VLOOKUP($B67,Forced!$B$10:$K$69,9,0),"")))</f>
        <v/>
      </c>
      <c r="F67" s="48">
        <f>IF($B67="","",IF(ISNA(VLOOKUP($B67,Spot!$B$10:$K$69,9,0)),"",IF(Registrations!$K38="T",VLOOKUP($B67,Spot!$B$10:$K$69,9,0),"")))</f>
        <v>88.888888888888886</v>
      </c>
      <c r="G67" s="48" t="str">
        <f>IF($B67="","",IF(ISNA(VLOOKUP($B67,Sportsman!$B$10:$K$69,5,0)),"",IF(Registrations!$Q38="T",VLOOKUP($B67,Sportsman!$B$10:$K$69,5,0),"")))</f>
        <v/>
      </c>
      <c r="H67" s="48" t="str">
        <f>IF($B67="","",IF(ISNA(VLOOKUP($B67,Graduate!$B$10:$K$69,5,0)),"",IF(Registrations!$Q38="T",VLOOKUP($B67,Graduate!$B$10:$K$69,5,0),"")))</f>
        <v/>
      </c>
      <c r="I67" s="48" t="str">
        <f>IF($B67="","",IF(ISNA(VLOOKUP($B67,Streamer!$B$13:$K$72,8,0)),"",IF(Registrations!$N38="T",VLOOKUP($B67,Streamer!$B$13:$K$72,8,0),"")))</f>
        <v/>
      </c>
      <c r="J67" s="48" t="str">
        <f>IF($B67="","",IF(ISNA(VLOOKUP($B67,Formation!$B$10:$K$69,5,0)),"",IF(Registrations!$T38="T",VLOOKUP($B67,Formation!$B$10:$K$69,5,0),"")))</f>
        <v/>
      </c>
      <c r="K67" s="7">
        <f t="shared" si="1"/>
        <v>88.888888888888886</v>
      </c>
      <c r="L67" s="44"/>
    </row>
    <row r="69" spans="1:60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>
      <c r="B70"/>
      <c r="C70" s="102" t="s">
        <v>51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>
      <c r="B71"/>
      <c r="C71" s="102" t="s">
        <v>66</v>
      </c>
      <c r="D71" s="102" t="s">
        <v>67</v>
      </c>
      <c r="E71" t="s">
        <v>23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>
      <c r="B72"/>
      <c r="C72" s="73" t="s">
        <v>87</v>
      </c>
      <c r="D72" s="73"/>
      <c r="E72" s="40"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>
      <c r="B73"/>
      <c r="C73" s="73" t="s">
        <v>98</v>
      </c>
      <c r="D73" s="73" t="s">
        <v>55</v>
      </c>
      <c r="E73" s="40">
        <v>243.12351731743888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>
      <c r="B74"/>
      <c r="C74" s="73" t="s">
        <v>98</v>
      </c>
      <c r="D74" s="73" t="s">
        <v>56</v>
      </c>
      <c r="E74" s="40">
        <v>166.68212227594887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>
      <c r="B75"/>
      <c r="C75" s="73" t="s">
        <v>98</v>
      </c>
      <c r="D75" s="73" t="s">
        <v>105</v>
      </c>
      <c r="E75" s="40">
        <v>191.18330051996566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>
      <c r="B76"/>
      <c r="C76" s="73" t="s">
        <v>111</v>
      </c>
      <c r="D76" s="73" t="s">
        <v>55</v>
      </c>
      <c r="E76" s="40">
        <v>81.782886620933894</v>
      </c>
    </row>
    <row r="77" spans="1:60">
      <c r="B77"/>
      <c r="C77" s="73" t="s">
        <v>121</v>
      </c>
      <c r="D77" s="73" t="s">
        <v>55</v>
      </c>
      <c r="E77" s="40">
        <v>200.67902038149367</v>
      </c>
    </row>
    <row r="78" spans="1:60">
      <c r="B78"/>
      <c r="C78" s="73" t="s">
        <v>126</v>
      </c>
      <c r="D78" s="73" t="s">
        <v>55</v>
      </c>
      <c r="E78" s="40">
        <v>248.00360522729579</v>
      </c>
    </row>
    <row r="79" spans="1:60">
      <c r="B79"/>
      <c r="C79" s="73" t="s">
        <v>144</v>
      </c>
      <c r="D79" s="73" t="s">
        <v>55</v>
      </c>
      <c r="E79" s="40">
        <v>160.26965232535409</v>
      </c>
    </row>
    <row r="80" spans="1:60">
      <c r="C80" s="73" t="s">
        <v>148</v>
      </c>
      <c r="D80" s="73" t="s">
        <v>149</v>
      </c>
      <c r="E80" s="40">
        <v>229.07895401080316</v>
      </c>
    </row>
    <row r="81" spans="3:5">
      <c r="C81" s="73" t="s">
        <v>148</v>
      </c>
      <c r="D81" s="73" t="s">
        <v>155</v>
      </c>
      <c r="E81" s="40">
        <v>204.607599213187</v>
      </c>
    </row>
  </sheetData>
  <autoFilter ref="A7:K67">
    <filterColumn colId="1">
      <customFilters>
        <customFilter operator="notEqual" val=" "/>
      </customFilters>
    </filterColumn>
    <sortState ref="A7:J66">
      <sortCondition ref="A7:A66"/>
    </sortState>
  </autoFilter>
  <sortState ref="A8:L67">
    <sortCondition ref="C8:C67"/>
    <sortCondition ref="D8:D67"/>
  </sortState>
  <pageMargins left="0.7" right="0.7" top="0.75" bottom="0.75" header="0.3" footer="0.3"/>
  <pageSetup paperSize="9" scale="63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>
      <selection activeCell="A5" sqref="A5:D41"/>
    </sheetView>
  </sheetViews>
  <sheetFormatPr defaultRowHeight="14.4"/>
  <cols>
    <col min="1" max="1" width="16.44140625" bestFit="1" customWidth="1"/>
    <col min="2" max="2" width="37.44140625" customWidth="1"/>
    <col min="3" max="3" width="14.33203125" customWidth="1"/>
    <col min="4" max="4" width="12.109375" customWidth="1"/>
    <col min="5" max="5" width="5.44140625" customWidth="1"/>
  </cols>
  <sheetData>
    <row r="1" spans="1:4" s="2" customFormat="1">
      <c r="A1" s="2" t="s">
        <v>65</v>
      </c>
    </row>
    <row r="2" spans="1:4" s="2" customFormat="1">
      <c r="A2" s="2" t="s">
        <v>68</v>
      </c>
    </row>
    <row r="3" spans="1:4" s="2" customFormat="1"/>
    <row r="4" spans="1:4" s="2" customFormat="1"/>
    <row r="5" spans="1:4" ht="21">
      <c r="B5" s="60" t="s">
        <v>60</v>
      </c>
    </row>
    <row r="6" spans="1:4" s="2" customFormat="1" ht="21">
      <c r="B6" s="61" t="str">
        <f>Registrations!$U$2</f>
        <v>La Trobe Valley 2017</v>
      </c>
    </row>
    <row r="7" spans="1:4" s="2" customFormat="1" ht="21">
      <c r="A7"/>
      <c r="B7" s="60" t="s">
        <v>61</v>
      </c>
    </row>
    <row r="9" spans="1:4" ht="21">
      <c r="A9" s="59" t="s">
        <v>62</v>
      </c>
    </row>
    <row r="10" spans="1:4" s="2" customFormat="1">
      <c r="A10" s="62" t="s">
        <v>63</v>
      </c>
      <c r="B10" s="62" t="s">
        <v>3</v>
      </c>
      <c r="C10" s="62" t="s">
        <v>66</v>
      </c>
      <c r="D10" s="62" t="s">
        <v>37</v>
      </c>
    </row>
    <row r="11" spans="1:4">
      <c r="A11" s="5" t="s">
        <v>200</v>
      </c>
      <c r="B11" s="5" t="str">
        <f>Forced!$B10</f>
        <v>Campbell, Dave</v>
      </c>
      <c r="C11" s="5" t="str">
        <f>Forced!$C10</f>
        <v>Taur</v>
      </c>
      <c r="D11" s="7">
        <f>Forced!$J10</f>
        <v>100</v>
      </c>
    </row>
    <row r="12" spans="1:4">
      <c r="A12" s="5" t="s">
        <v>201</v>
      </c>
      <c r="B12" s="5" t="str">
        <f>Forced!$B11</f>
        <v>Kunkel, Dave</v>
      </c>
      <c r="C12" s="5" t="str">
        <f>Forced!$C11</f>
        <v>RNAC</v>
      </c>
      <c r="D12" s="7">
        <f>Forced!$J11</f>
        <v>96.126760563380287</v>
      </c>
    </row>
    <row r="13" spans="1:4">
      <c r="A13" s="5" t="s">
        <v>202</v>
      </c>
      <c r="B13" s="5" t="str">
        <f>Forced!$B12</f>
        <v>Campbell, Daniel</v>
      </c>
      <c r="C13" s="5" t="str">
        <f>Forced!$C12</f>
        <v>RNZAC</v>
      </c>
      <c r="D13" s="7">
        <f>Forced!$J12</f>
        <v>87.676056338028175</v>
      </c>
    </row>
    <row r="14" spans="1:4">
      <c r="A14" s="5" t="str">
        <f>IF(Forced!$L13&gt;"",Forced!$L13,"")</f>
        <v/>
      </c>
      <c r="B14" s="5" t="str">
        <f>Forced!$B13</f>
        <v>Fleming, Mike</v>
      </c>
      <c r="C14" s="5" t="str">
        <f>Forced!$C13</f>
        <v>RNZAC</v>
      </c>
      <c r="D14" s="7">
        <f>Forced!$J13</f>
        <v>86.971830985915489</v>
      </c>
    </row>
    <row r="15" spans="1:4">
      <c r="A15" s="5" t="s">
        <v>203</v>
      </c>
      <c r="B15" s="5" t="str">
        <f>Forced!$B14</f>
        <v>Garnaut, Rod</v>
      </c>
      <c r="C15" s="5" t="str">
        <f>Forced!$C14</f>
        <v>RACWA</v>
      </c>
      <c r="D15" s="7">
        <f>Forced!$J14</f>
        <v>86.619718309859152</v>
      </c>
    </row>
    <row r="16" spans="1:4">
      <c r="A16" s="5" t="str">
        <f>IF(Forced!$L15&gt;"",Forced!$L15,"")</f>
        <v/>
      </c>
      <c r="B16" s="5" t="str">
        <f>Forced!$B15</f>
        <v>Begbie, Ian</v>
      </c>
      <c r="C16" s="5" t="str">
        <f>Forced!$C15</f>
        <v>RNZAC</v>
      </c>
      <c r="D16" s="7">
        <f>Forced!$J15</f>
        <v>85.211267605633793</v>
      </c>
    </row>
    <row r="17" spans="1:4">
      <c r="A17" s="5" t="s">
        <v>204</v>
      </c>
      <c r="B17" s="5" t="str">
        <f>Forced!$B16</f>
        <v>Di Menna, Jim</v>
      </c>
      <c r="C17" s="5" t="str">
        <f>Forced!$C16</f>
        <v>RACWA</v>
      </c>
      <c r="D17" s="7">
        <f>Forced!$J16</f>
        <v>82.394366197183103</v>
      </c>
    </row>
    <row r="18" spans="1:4">
      <c r="A18" s="5" t="str">
        <f>IF(Forced!$L17&gt;"",Forced!$L17,"")</f>
        <v/>
      </c>
      <c r="B18" s="5" t="str">
        <f>Forced!$B17</f>
        <v>Franklin, Darryn</v>
      </c>
      <c r="C18" s="5" t="str">
        <f>Forced!$C17</f>
        <v>RNZAC</v>
      </c>
      <c r="D18" s="7">
        <f>Forced!$J17</f>
        <v>79.225352112676063</v>
      </c>
    </row>
    <row r="19" spans="1:4">
      <c r="A19" s="5" t="str">
        <f>IF(Forced!$L18&gt;"",Forced!$L18,"")</f>
        <v/>
      </c>
      <c r="B19" s="5" t="str">
        <f>Forced!$B18</f>
        <v>Hand, Ray</v>
      </c>
      <c r="C19" s="5" t="str">
        <f>Forced!$C18</f>
        <v>Schoies</v>
      </c>
      <c r="D19" s="7">
        <f>Forced!$J18</f>
        <v>72.183098591549296</v>
      </c>
    </row>
    <row r="20" spans="1:4">
      <c r="A20" s="5" t="str">
        <f>IF(Forced!$L19&gt;"",Forced!$L19,"")</f>
        <v/>
      </c>
      <c r="B20" s="5" t="str">
        <f>Forced!$B19</f>
        <v>Steane, Mal</v>
      </c>
      <c r="C20" s="5" t="str">
        <f>Forced!$C19</f>
        <v xml:space="preserve">ACST </v>
      </c>
      <c r="D20" s="7">
        <f>Forced!$J19</f>
        <v>70.422535211267601</v>
      </c>
    </row>
    <row r="21" spans="1:4">
      <c r="A21" s="5" t="str">
        <f>IF(Forced!$L20&gt;"",Forced!$L20,"")</f>
        <v/>
      </c>
      <c r="B21" s="5" t="str">
        <f>Forced!$B20</f>
        <v>Prairie, Don</v>
      </c>
      <c r="C21" s="5" t="str">
        <f>Forced!$C20</f>
        <v xml:space="preserve">ACST </v>
      </c>
      <c r="D21" s="7">
        <f>Forced!$J20</f>
        <v>64.436619718309856</v>
      </c>
    </row>
    <row r="22" spans="1:4">
      <c r="A22" s="5" t="str">
        <f>IF(Forced!$L21&gt;"",Forced!$L21,"")</f>
        <v/>
      </c>
      <c r="B22" s="5" t="str">
        <f>Forced!$B21</f>
        <v>ten Broeke, Ed</v>
      </c>
      <c r="C22" s="5" t="str">
        <f>Forced!$C21</f>
        <v xml:space="preserve">ACST </v>
      </c>
      <c r="D22" s="7">
        <f>Forced!$J21</f>
        <v>61.971830985915489</v>
      </c>
    </row>
    <row r="23" spans="1:4">
      <c r="A23" s="5" t="str">
        <f>IF(Forced!$L22&gt;"",Forced!$L22,"")</f>
        <v/>
      </c>
      <c r="B23" s="5" t="str">
        <f>Forced!$B22</f>
        <v>Reid, Ian</v>
      </c>
      <c r="C23" s="5" t="str">
        <f>Forced!$C22</f>
        <v>LVAC</v>
      </c>
      <c r="D23" s="7">
        <f>Forced!$J22</f>
        <v>61.971830985915489</v>
      </c>
    </row>
    <row r="24" spans="1:4">
      <c r="A24" s="5" t="str">
        <f>IF(Forced!$L23&gt;"",Forced!$L23,"")</f>
        <v/>
      </c>
      <c r="B24" s="5" t="str">
        <f>Forced!$B23</f>
        <v>Stopp, Andrew</v>
      </c>
      <c r="C24" s="5" t="str">
        <f>Forced!$C23</f>
        <v xml:space="preserve">RVAC </v>
      </c>
      <c r="D24" s="7">
        <f>Forced!$J23</f>
        <v>58.802816901408448</v>
      </c>
    </row>
    <row r="25" spans="1:4">
      <c r="A25" s="5" t="str">
        <f>IF(Forced!$L24&gt;"",Forced!$L24,"")</f>
        <v/>
      </c>
      <c r="B25" s="5" t="str">
        <f>Forced!$B24</f>
        <v>Morton, Gary</v>
      </c>
      <c r="C25" s="5" t="str">
        <f>Forced!$C24</f>
        <v xml:space="preserve">RVAC </v>
      </c>
      <c r="D25" s="7">
        <f>Forced!$J24</f>
        <v>57.394366197183103</v>
      </c>
    </row>
    <row r="26" spans="1:4">
      <c r="A26" s="5" t="str">
        <f>IF(Forced!$L25&gt;"",Forced!$L25,"")</f>
        <v/>
      </c>
      <c r="B26" s="5" t="str">
        <f>Forced!$B25</f>
        <v>Campbell, Graeme</v>
      </c>
      <c r="C26" s="5" t="str">
        <f>Forced!$C25</f>
        <v>RNZAC</v>
      </c>
      <c r="D26" s="7">
        <f>Forced!$J25</f>
        <v>54.577464788732399</v>
      </c>
    </row>
    <row r="27" spans="1:4">
      <c r="A27" s="5" t="str">
        <f>IF(Forced!$L26&gt;"",Forced!$L26,"")</f>
        <v/>
      </c>
      <c r="B27" s="5" t="str">
        <f>Forced!$B26</f>
        <v>Dawes, Bill</v>
      </c>
      <c r="C27" s="5" t="str">
        <f>Forced!$C26</f>
        <v>Schoies</v>
      </c>
      <c r="D27" s="7">
        <f>Forced!$J26</f>
        <v>54.225352112676063</v>
      </c>
    </row>
    <row r="28" spans="1:4">
      <c r="A28" s="5" t="str">
        <f>IF(Forced!$L27&gt;"",Forced!$L27,"")</f>
        <v/>
      </c>
      <c r="B28" s="5" t="str">
        <f>Forced!$B27</f>
        <v>Fenton, Peter</v>
      </c>
      <c r="C28" s="5" t="str">
        <f>Forced!$C27</f>
        <v xml:space="preserve">ACST </v>
      </c>
      <c r="D28" s="7">
        <f>Forced!$J27</f>
        <v>47.183098591549296</v>
      </c>
    </row>
    <row r="29" spans="1:4">
      <c r="A29" s="5" t="str">
        <f>IF(Forced!$L28&gt;"",Forced!$L28,"")</f>
        <v/>
      </c>
      <c r="B29" s="5" t="str">
        <f>Forced!$B28</f>
        <v>Lawn, Jamey</v>
      </c>
      <c r="C29" s="5" t="str">
        <f>Forced!$C28</f>
        <v>LVAC</v>
      </c>
      <c r="D29" s="7">
        <f>Forced!$J28</f>
        <v>37.676056338028168</v>
      </c>
    </row>
    <row r="30" spans="1:4">
      <c r="A30" s="5" t="str">
        <f>IF(Forced!$L29&gt;"",Forced!$L29,"")</f>
        <v/>
      </c>
      <c r="B30" s="5" t="str">
        <f>Forced!$B29</f>
        <v>Jones, Russell</v>
      </c>
      <c r="C30" s="5" t="str">
        <f>Forced!$C29</f>
        <v>MRAC</v>
      </c>
      <c r="D30" s="7">
        <f>Forced!$J29</f>
        <v>31.690140845070424</v>
      </c>
    </row>
    <row r="31" spans="1:4">
      <c r="A31" s="5" t="str">
        <f>IF(Forced!$L30&gt;"",Forced!$L30,"")</f>
        <v/>
      </c>
      <c r="B31" s="5" t="str">
        <f>Forced!$B30</f>
        <v>Tonkin, Gary</v>
      </c>
      <c r="C31" s="5" t="str">
        <f>Forced!$C30</f>
        <v>MRAC</v>
      </c>
      <c r="D31" s="7">
        <f>Forced!$J30</f>
        <v>31.338028169014088</v>
      </c>
    </row>
    <row r="32" spans="1:4">
      <c r="A32" s="5" t="str">
        <f>IF(Forced!$L31&gt;"",Forced!$L31,"")</f>
        <v/>
      </c>
      <c r="B32" s="5" t="str">
        <f>Forced!$B31</f>
        <v>Horsburgh, Peter</v>
      </c>
      <c r="C32" s="5" t="str">
        <f>Forced!$C31</f>
        <v>RNAC</v>
      </c>
      <c r="D32" s="7">
        <f>Forced!$J31</f>
        <v>30.633802816901408</v>
      </c>
    </row>
    <row r="33" spans="1:4">
      <c r="A33" s="5" t="str">
        <f>IF(Forced!$L32&gt;"",Forced!$L32,"")</f>
        <v/>
      </c>
      <c r="B33" s="5" t="str">
        <f>Forced!$B32</f>
        <v>Davies, Campbell</v>
      </c>
      <c r="C33" s="5" t="str">
        <f>Forced!$C32</f>
        <v>LVAC</v>
      </c>
      <c r="D33" s="7">
        <f>Forced!$J32</f>
        <v>29.929577464788732</v>
      </c>
    </row>
    <row r="34" spans="1:4">
      <c r="A34" s="5" t="str">
        <f>IF(Forced!$L33&gt;"",Forced!$L33,"")</f>
        <v/>
      </c>
      <c r="B34" s="5" t="str">
        <f>Forced!$B33</f>
        <v>Harrison, Bruce</v>
      </c>
      <c r="C34" s="5" t="str">
        <f>Forced!$C33</f>
        <v>MRAC</v>
      </c>
      <c r="D34" s="7">
        <f>Forced!$J33</f>
        <v>25.704225352112676</v>
      </c>
    </row>
    <row r="35" spans="1:4">
      <c r="A35" s="5" t="str">
        <f>IF(Forced!$L34&gt;"",Forced!$L34,"")</f>
        <v/>
      </c>
      <c r="B35" s="5" t="str">
        <f>Forced!$B34</f>
        <v>Byers, Sylvia</v>
      </c>
      <c r="C35" s="5" t="str">
        <f>Forced!$C34</f>
        <v>RACWA</v>
      </c>
      <c r="D35" s="7">
        <f>Forced!$J34</f>
        <v>25.704225352112676</v>
      </c>
    </row>
    <row r="36" spans="1:4">
      <c r="A36" s="5" t="str">
        <f>IF(Forced!$L35&gt;"",Forced!$L35,"")</f>
        <v/>
      </c>
      <c r="B36" s="5" t="str">
        <f>Forced!$B35</f>
        <v>Crombie, Owen</v>
      </c>
      <c r="C36" s="5" t="str">
        <f>Forced!$C35</f>
        <v xml:space="preserve">RVAC </v>
      </c>
      <c r="D36" s="7">
        <f>Forced!$J35</f>
        <v>23.591549295774648</v>
      </c>
    </row>
    <row r="37" spans="1:4">
      <c r="A37" s="5" t="str">
        <f>IF(Forced!$L36&gt;"",Forced!$L36,"")</f>
        <v/>
      </c>
      <c r="B37" s="5" t="str">
        <f>Forced!$B36</f>
        <v>Bright, John</v>
      </c>
      <c r="C37" s="5" t="str">
        <f>Forced!$C36</f>
        <v xml:space="preserve">ACST </v>
      </c>
      <c r="D37" s="7">
        <f>Forced!$J36</f>
        <v>11.971830985915492</v>
      </c>
    </row>
    <row r="38" spans="1:4">
      <c r="A38" s="5" t="str">
        <f>IF(Forced!$L37&gt;"",Forced!$L37,"")</f>
        <v/>
      </c>
      <c r="B38" s="5" t="str">
        <f>Forced!$B37</f>
        <v>Peter Waite</v>
      </c>
      <c r="C38" s="5" t="str">
        <f>Forced!$C37</f>
        <v xml:space="preserve">ACST </v>
      </c>
      <c r="D38" s="7">
        <f>Forced!$J37</f>
        <v>0</v>
      </c>
    </row>
    <row r="39" spans="1:4">
      <c r="A39" s="5" t="str">
        <f>IF(Forced!$L38&gt;"",Forced!$L38,"")</f>
        <v/>
      </c>
      <c r="B39" s="5" t="str">
        <f>Forced!$B38</f>
        <v>Kennewell, Greg</v>
      </c>
      <c r="C39" s="5" t="str">
        <f>Forced!$C38</f>
        <v>RNAC</v>
      </c>
      <c r="D39" s="7">
        <f>Forced!$J38</f>
        <v>0</v>
      </c>
    </row>
    <row r="40" spans="1:4">
      <c r="A40" s="5" t="str">
        <f>IF(Forced!$L39&gt;"",Forced!$L39,"")</f>
        <v/>
      </c>
      <c r="B40" s="5" t="str">
        <f>Forced!$B39</f>
        <v>Burdon, Luke</v>
      </c>
      <c r="C40" s="5" t="str">
        <f>Forced!$C39</f>
        <v>LVAC</v>
      </c>
      <c r="D40" s="7">
        <f>Forced!$J39</f>
        <v>0</v>
      </c>
    </row>
    <row r="41" spans="1:4">
      <c r="A41" s="5" t="str">
        <f>IF(Forced!$L40&gt;"",Forced!$L40,"")</f>
        <v/>
      </c>
      <c r="B41" s="5" t="str">
        <f>Forced!$B40</f>
        <v>Broadhead, John</v>
      </c>
      <c r="C41" s="5" t="str">
        <f>Forced!$C40</f>
        <v xml:space="preserve">ACST </v>
      </c>
      <c r="D41" s="7">
        <f>Forced!$J40</f>
        <v>0</v>
      </c>
    </row>
    <row r="42" spans="1:4">
      <c r="A42" s="5" t="str">
        <f>IF(Forced!$L41&gt;"",Forced!$L41,"")</f>
        <v/>
      </c>
      <c r="B42" s="5" t="str">
        <f>Forced!$B41</f>
        <v/>
      </c>
      <c r="C42" s="5" t="str">
        <f>Forced!$C41</f>
        <v/>
      </c>
      <c r="D42" s="7">
        <f>Forced!$J41</f>
        <v>0</v>
      </c>
    </row>
    <row r="43" spans="1:4">
      <c r="A43" s="5" t="str">
        <f>IF(Forced!$L42&gt;"",Forced!$L42,"")</f>
        <v/>
      </c>
      <c r="B43" s="5" t="str">
        <f>Forced!$B42</f>
        <v/>
      </c>
      <c r="C43" s="5" t="str">
        <f>Forced!$C42</f>
        <v/>
      </c>
      <c r="D43" s="7">
        <f>Forced!$J42</f>
        <v>0</v>
      </c>
    </row>
    <row r="44" spans="1:4">
      <c r="A44" s="5" t="str">
        <f>IF(Forced!$L43&gt;"",Forced!$L43,"")</f>
        <v/>
      </c>
      <c r="B44" s="5" t="str">
        <f>Forced!$B43</f>
        <v/>
      </c>
      <c r="C44" s="5" t="str">
        <f>Forced!$C43</f>
        <v/>
      </c>
      <c r="D44" s="7">
        <f>Forced!$J43</f>
        <v>0</v>
      </c>
    </row>
    <row r="45" spans="1:4">
      <c r="A45" s="5" t="str">
        <f>IF(Forced!$L44&gt;"",Forced!$L44,"")</f>
        <v/>
      </c>
      <c r="B45" s="5" t="str">
        <f>Forced!$B44</f>
        <v/>
      </c>
      <c r="C45" s="5" t="str">
        <f>Forced!$C44</f>
        <v/>
      </c>
      <c r="D45" s="7">
        <f>Forced!$J44</f>
        <v>0</v>
      </c>
    </row>
    <row r="46" spans="1:4">
      <c r="A46" s="5" t="str">
        <f>IF(Forced!$L45&gt;"",Forced!$L45,"")</f>
        <v/>
      </c>
      <c r="B46" s="5" t="str">
        <f>Forced!$B45</f>
        <v/>
      </c>
      <c r="C46" s="5" t="str">
        <f>Forced!$C45</f>
        <v/>
      </c>
      <c r="D46" s="7">
        <f>Forced!$J45</f>
        <v>0</v>
      </c>
    </row>
    <row r="47" spans="1:4">
      <c r="A47" s="5" t="str">
        <f>IF(Forced!$L46&gt;"",Forced!$L46,"")</f>
        <v/>
      </c>
      <c r="B47" s="5" t="str">
        <f>Forced!$B46</f>
        <v/>
      </c>
      <c r="C47" s="5" t="str">
        <f>Forced!$C46</f>
        <v/>
      </c>
      <c r="D47" s="7">
        <f>Forced!$J46</f>
        <v>0</v>
      </c>
    </row>
    <row r="48" spans="1:4">
      <c r="A48" s="5" t="str">
        <f>IF(Forced!$L47&gt;"",Forced!$L47,"")</f>
        <v/>
      </c>
      <c r="B48" s="5" t="str">
        <f>Forced!$B47</f>
        <v/>
      </c>
      <c r="C48" s="5" t="str">
        <f>Forced!$C47</f>
        <v/>
      </c>
      <c r="D48" s="7">
        <f>Forced!$J47</f>
        <v>0</v>
      </c>
    </row>
    <row r="49" spans="1:4">
      <c r="A49" s="5" t="str">
        <f>IF(Forced!$L48&gt;"",Forced!$L48,"")</f>
        <v/>
      </c>
      <c r="B49" s="5" t="str">
        <f>Forced!$B48</f>
        <v/>
      </c>
      <c r="C49" s="5" t="str">
        <f>Forced!$C48</f>
        <v/>
      </c>
      <c r="D49" s="7">
        <f>Forced!$J48</f>
        <v>0</v>
      </c>
    </row>
    <row r="50" spans="1:4">
      <c r="A50" s="5" t="str">
        <f>IF(Forced!$L49&gt;"",Forced!$L49,"")</f>
        <v/>
      </c>
      <c r="B50" s="5" t="str">
        <f>Forced!$B49</f>
        <v/>
      </c>
      <c r="C50" s="5" t="str">
        <f>Forced!$C49</f>
        <v/>
      </c>
      <c r="D50" s="7">
        <f>Forced!$J49</f>
        <v>0</v>
      </c>
    </row>
    <row r="51" spans="1:4">
      <c r="A51" s="5" t="str">
        <f>IF(Forced!$L50&gt;"",Forced!$L50,"")</f>
        <v/>
      </c>
      <c r="B51" s="5" t="str">
        <f>Forced!$B50</f>
        <v/>
      </c>
      <c r="C51" s="5" t="str">
        <f>Forced!$C50</f>
        <v/>
      </c>
      <c r="D51" s="7">
        <f>Forced!$J50</f>
        <v>0</v>
      </c>
    </row>
    <row r="52" spans="1:4">
      <c r="A52" s="5" t="str">
        <f>IF(Forced!$L51&gt;"",Forced!$L51,"")</f>
        <v/>
      </c>
      <c r="B52" s="5" t="str">
        <f>Forced!$B51</f>
        <v/>
      </c>
      <c r="C52" s="5" t="str">
        <f>Forced!$C51</f>
        <v/>
      </c>
      <c r="D52" s="7">
        <f>Forced!$J51</f>
        <v>0</v>
      </c>
    </row>
    <row r="53" spans="1:4">
      <c r="A53" s="5" t="str">
        <f>IF(Forced!$L52&gt;"",Forced!$L52,"")</f>
        <v/>
      </c>
      <c r="B53" s="5" t="str">
        <f>Forced!$B52</f>
        <v/>
      </c>
      <c r="C53" s="5" t="str">
        <f>Forced!$C52</f>
        <v/>
      </c>
      <c r="D53" s="7">
        <f>Forced!$J52</f>
        <v>0</v>
      </c>
    </row>
    <row r="54" spans="1:4">
      <c r="A54" s="5" t="str">
        <f>IF(Forced!$L53&gt;"",Forced!$L53,"")</f>
        <v/>
      </c>
      <c r="B54" s="5" t="str">
        <f>Forced!$B53</f>
        <v/>
      </c>
      <c r="C54" s="5" t="str">
        <f>Forced!$C53</f>
        <v/>
      </c>
      <c r="D54" s="7">
        <f>Forced!$J53</f>
        <v>0</v>
      </c>
    </row>
    <row r="55" spans="1:4">
      <c r="A55" s="5" t="str">
        <f>IF(Forced!$L54&gt;"",Forced!$L54,"")</f>
        <v/>
      </c>
      <c r="B55" s="5" t="str">
        <f>Forced!$B54</f>
        <v/>
      </c>
      <c r="C55" s="5" t="str">
        <f>Forced!$C54</f>
        <v/>
      </c>
      <c r="D55" s="7">
        <f>Forced!$J54</f>
        <v>0</v>
      </c>
    </row>
    <row r="56" spans="1:4">
      <c r="A56" s="5" t="str">
        <f>IF(Forced!$L55&gt;"",Forced!$L55,"")</f>
        <v/>
      </c>
      <c r="B56" s="5" t="str">
        <f>Forced!$B55</f>
        <v/>
      </c>
      <c r="C56" s="5" t="str">
        <f>Forced!$C55</f>
        <v/>
      </c>
      <c r="D56" s="7">
        <f>Forced!$J55</f>
        <v>0</v>
      </c>
    </row>
    <row r="57" spans="1:4">
      <c r="A57" s="5" t="str">
        <f>IF(Forced!$L56&gt;"",Forced!$L56,"")</f>
        <v/>
      </c>
      <c r="B57" s="5" t="str">
        <f>Forced!$B56</f>
        <v/>
      </c>
      <c r="C57" s="5" t="str">
        <f>Forced!$C56</f>
        <v/>
      </c>
      <c r="D57" s="7">
        <f>Forced!$J56</f>
        <v>0</v>
      </c>
    </row>
    <row r="58" spans="1:4">
      <c r="A58" s="5" t="str">
        <f>IF(Forced!$L57&gt;"",Forced!$L57,"")</f>
        <v/>
      </c>
      <c r="B58" s="5" t="str">
        <f>Forced!$B57</f>
        <v/>
      </c>
      <c r="C58" s="5" t="str">
        <f>Forced!$C57</f>
        <v/>
      </c>
      <c r="D58" s="7">
        <f>Forced!$J57</f>
        <v>0</v>
      </c>
    </row>
    <row r="59" spans="1:4">
      <c r="A59" s="5" t="str">
        <f>IF(Forced!$L58&gt;"",Forced!$L58,"")</f>
        <v/>
      </c>
      <c r="B59" s="5" t="str">
        <f>Forced!$B58</f>
        <v/>
      </c>
      <c r="C59" s="5" t="str">
        <f>Forced!$C58</f>
        <v/>
      </c>
      <c r="D59" s="7">
        <f>Forced!$J58</f>
        <v>0</v>
      </c>
    </row>
    <row r="60" spans="1:4">
      <c r="A60" s="5" t="str">
        <f>IF(Forced!$L59&gt;"",Forced!$L59,"")</f>
        <v/>
      </c>
      <c r="B60" s="5" t="str">
        <f>Forced!$B59</f>
        <v/>
      </c>
      <c r="C60" s="5" t="str">
        <f>Forced!$C59</f>
        <v/>
      </c>
      <c r="D60" s="7">
        <f>Forced!$J59</f>
        <v>0</v>
      </c>
    </row>
    <row r="61" spans="1:4">
      <c r="A61" s="5" t="str">
        <f>IF(Forced!$L60&gt;"",Forced!$L60,"")</f>
        <v/>
      </c>
      <c r="B61" s="5" t="str">
        <f>Forced!$B60</f>
        <v/>
      </c>
      <c r="C61" s="5" t="str">
        <f>Forced!$C60</f>
        <v/>
      </c>
      <c r="D61" s="7">
        <f>Forced!$J60</f>
        <v>0</v>
      </c>
    </row>
    <row r="62" spans="1:4">
      <c r="A62" s="5" t="str">
        <f>IF(Forced!$L61&gt;"",Forced!$L61,"")</f>
        <v/>
      </c>
      <c r="B62" s="5" t="str">
        <f>Forced!$B61</f>
        <v/>
      </c>
      <c r="C62" s="5" t="str">
        <f>Forced!$C61</f>
        <v/>
      </c>
      <c r="D62" s="7">
        <f>Forced!$J61</f>
        <v>0</v>
      </c>
    </row>
    <row r="63" spans="1:4">
      <c r="A63" s="5" t="str">
        <f>IF(Forced!$L62&gt;"",Forced!$L62,"")</f>
        <v/>
      </c>
      <c r="B63" s="5" t="str">
        <f>Forced!$B62</f>
        <v/>
      </c>
      <c r="C63" s="5" t="str">
        <f>Forced!$C62</f>
        <v/>
      </c>
      <c r="D63" s="7">
        <f>Forced!$J62</f>
        <v>0</v>
      </c>
    </row>
    <row r="64" spans="1:4">
      <c r="A64" s="5" t="str">
        <f>IF(Forced!$L63&gt;"",Forced!$L63,"")</f>
        <v/>
      </c>
      <c r="B64" s="5" t="str">
        <f>Forced!$B63</f>
        <v/>
      </c>
      <c r="C64" s="5" t="str">
        <f>Forced!$C63</f>
        <v/>
      </c>
      <c r="D64" s="7">
        <f>Forced!$J63</f>
        <v>0</v>
      </c>
    </row>
    <row r="65" spans="1:4">
      <c r="A65" s="5" t="str">
        <f>IF(Forced!$L64&gt;"",Forced!$L64,"")</f>
        <v/>
      </c>
      <c r="B65" s="5" t="str">
        <f>Forced!$B64</f>
        <v/>
      </c>
      <c r="C65" s="5" t="str">
        <f>Forced!$C64</f>
        <v/>
      </c>
      <c r="D65" s="7">
        <f>Forced!$J64</f>
        <v>0</v>
      </c>
    </row>
    <row r="66" spans="1:4">
      <c r="A66" s="5" t="str">
        <f>IF(Forced!$L65&gt;"",Forced!$L65,"")</f>
        <v/>
      </c>
      <c r="B66" s="5" t="str">
        <f>Forced!$B65</f>
        <v/>
      </c>
      <c r="C66" s="5" t="str">
        <f>Forced!$C65</f>
        <v/>
      </c>
      <c r="D66" s="7">
        <f>Forced!$J65</f>
        <v>0</v>
      </c>
    </row>
    <row r="67" spans="1:4">
      <c r="A67" s="5" t="str">
        <f>IF(Forced!$L66&gt;"",Forced!$L66,"")</f>
        <v/>
      </c>
      <c r="B67" s="5" t="str">
        <f>Forced!$B66</f>
        <v/>
      </c>
      <c r="C67" s="5" t="str">
        <f>Forced!$C66</f>
        <v/>
      </c>
      <c r="D67" s="7">
        <f>Forced!$J66</f>
        <v>0</v>
      </c>
    </row>
    <row r="68" spans="1:4">
      <c r="A68" s="5" t="str">
        <f>IF(Forced!$L67&gt;"",Forced!$L67,"")</f>
        <v/>
      </c>
      <c r="B68" s="5" t="str">
        <f>Forced!$B67</f>
        <v/>
      </c>
      <c r="C68" s="5" t="str">
        <f>Forced!$C67</f>
        <v/>
      </c>
      <c r="D68" s="7">
        <f>Forced!$J67</f>
        <v>0</v>
      </c>
    </row>
    <row r="69" spans="1:4">
      <c r="A69" s="5" t="str">
        <f>IF(Forced!$L68&gt;"",Forced!$L68,"")</f>
        <v/>
      </c>
      <c r="B69" s="5" t="str">
        <f>Forced!$B68</f>
        <v/>
      </c>
      <c r="C69" s="5" t="str">
        <f>Forced!$C68</f>
        <v/>
      </c>
      <c r="D69" s="7">
        <f>Forced!$J68</f>
        <v>0</v>
      </c>
    </row>
    <row r="70" spans="1:4">
      <c r="A70" s="5" t="str">
        <f>IF(Forced!$L69&gt;"",Forced!$L69,"")</f>
        <v/>
      </c>
      <c r="B70" s="5" t="str">
        <f>Forced!$B69</f>
        <v/>
      </c>
      <c r="C70" s="5" t="str">
        <f>Forced!$C69</f>
        <v/>
      </c>
      <c r="D70" s="7">
        <f>Forced!$J69</f>
        <v>0</v>
      </c>
    </row>
  </sheetData>
  <autoFilter ref="A10:D70"/>
  <printOptions horizontalCentered="1" verticalCentered="1"/>
  <pageMargins left="0.25" right="0.25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opLeftCell="A31" workbookViewId="0">
      <selection activeCell="A5" sqref="A5:D44"/>
    </sheetView>
  </sheetViews>
  <sheetFormatPr defaultColWidth="9.109375" defaultRowHeight="14.4"/>
  <cols>
    <col min="1" max="1" width="21.44140625" style="2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1" spans="1:4">
      <c r="A1" s="2" t="s">
        <v>65</v>
      </c>
    </row>
    <row r="2" spans="1:4">
      <c r="A2" s="2" t="s">
        <v>68</v>
      </c>
    </row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 t="s">
        <v>61</v>
      </c>
    </row>
    <row r="9" spans="1:4" ht="21">
      <c r="A9" s="59" t="s">
        <v>88</v>
      </c>
    </row>
    <row r="10" spans="1:4">
      <c r="A10" s="62" t="s">
        <v>63</v>
      </c>
      <c r="B10" s="62" t="s">
        <v>3</v>
      </c>
      <c r="C10" s="62" t="s">
        <v>66</v>
      </c>
      <c r="D10" s="62" t="s">
        <v>37</v>
      </c>
    </row>
    <row r="11" spans="1:4">
      <c r="A11" s="5" t="s">
        <v>200</v>
      </c>
      <c r="B11" s="5" t="str">
        <f>Spot!$B47</f>
        <v>Campbell, Dave</v>
      </c>
      <c r="C11" s="5" t="str">
        <f>Spot!$C47</f>
        <v>Taur</v>
      </c>
      <c r="D11" s="7">
        <f>Spot!$J47</f>
        <v>100</v>
      </c>
    </row>
    <row r="12" spans="1:4">
      <c r="A12" s="5" t="s">
        <v>221</v>
      </c>
      <c r="B12" s="5" t="str">
        <f>Spot!$B32</f>
        <v>Campbell, Daniel</v>
      </c>
      <c r="C12" s="5" t="str">
        <f>Spot!$C32</f>
        <v>RNZAC</v>
      </c>
      <c r="D12" s="7">
        <f>Spot!$J32</f>
        <v>99.283154121863802</v>
      </c>
    </row>
    <row r="13" spans="1:4">
      <c r="A13" s="5" t="s">
        <v>201</v>
      </c>
      <c r="B13" s="5" t="str">
        <f>Spot!$B16</f>
        <v>Bright, John</v>
      </c>
      <c r="C13" s="5" t="str">
        <f>Spot!$C16</f>
        <v xml:space="preserve">ACST </v>
      </c>
      <c r="D13" s="7">
        <f>Spot!$J16</f>
        <v>97.491039426523301</v>
      </c>
    </row>
    <row r="14" spans="1:4">
      <c r="A14" s="5" t="s">
        <v>203</v>
      </c>
      <c r="B14" s="5" t="str">
        <f>Spot!$B44</f>
        <v>Stopp, Andrew</v>
      </c>
      <c r="C14" s="5" t="str">
        <f>Spot!$C44</f>
        <v xml:space="preserve">RVAC </v>
      </c>
      <c r="D14" s="7">
        <f>Spot!$J44</f>
        <v>93.548387096774192</v>
      </c>
    </row>
    <row r="15" spans="1:4">
      <c r="A15" s="5" t="s">
        <v>222</v>
      </c>
      <c r="B15" s="5" t="str">
        <f>Spot!$B27</f>
        <v>Byers, Sylvia</v>
      </c>
      <c r="C15" s="5" t="str">
        <f>Spot!$C27</f>
        <v>RACWA</v>
      </c>
      <c r="D15" s="7">
        <f>Spot!$J27</f>
        <v>91.397849462365585</v>
      </c>
    </row>
    <row r="16" spans="1:4">
      <c r="A16" s="5" t="s">
        <v>222</v>
      </c>
      <c r="B16" s="5" t="str">
        <f>Spot!$B41</f>
        <v>Morton, Gary</v>
      </c>
      <c r="C16" s="5" t="str">
        <f>Spot!$C41</f>
        <v xml:space="preserve">RVAC </v>
      </c>
      <c r="D16" s="7">
        <f>Spot!$J41</f>
        <v>91.397849462365585</v>
      </c>
    </row>
    <row r="17" spans="1:4">
      <c r="A17" s="5" t="str">
        <f>IF(Spot!$L17&gt;"",Spot!$L17,"")</f>
        <v/>
      </c>
      <c r="B17" s="5" t="str">
        <f>Spot!$B17</f>
        <v>Fenton, Peter</v>
      </c>
      <c r="C17" s="5" t="str">
        <f>Spot!$C17</f>
        <v xml:space="preserve">ACST </v>
      </c>
      <c r="D17" s="7">
        <f>Spot!$J17</f>
        <v>91.039426523297493</v>
      </c>
    </row>
    <row r="18" spans="1:4">
      <c r="A18" s="5" t="str">
        <f>IF(Spot!$L40&gt;"",Spot!$L40,"")</f>
        <v/>
      </c>
      <c r="B18" s="5" t="str">
        <f>Spot!$B40</f>
        <v>Canavan, Paul</v>
      </c>
      <c r="C18" s="5" t="str">
        <f>Spot!$C40</f>
        <v xml:space="preserve">RVAC </v>
      </c>
      <c r="D18" s="7">
        <f>Spot!$J40</f>
        <v>89.964157706093189</v>
      </c>
    </row>
    <row r="19" spans="1:4">
      <c r="A19" s="5" t="str">
        <f>IF(Spot!$L26&gt;"",Spot!$L26,"")</f>
        <v/>
      </c>
      <c r="B19" s="5" t="str">
        <f>Spot!$B26</f>
        <v>Kunkel, Dave</v>
      </c>
      <c r="C19" s="5" t="str">
        <f>Spot!$C26</f>
        <v>RNAC</v>
      </c>
      <c r="D19" s="7">
        <f>Spot!$J26</f>
        <v>88.888888888888886</v>
      </c>
    </row>
    <row r="20" spans="1:4">
      <c r="A20" s="5" t="str">
        <f>IF(Spot!$L37&gt;"",Spot!$L37,"")</f>
        <v/>
      </c>
      <c r="B20" s="5" t="str">
        <f>Spot!$B37</f>
        <v>Hand, Ray</v>
      </c>
      <c r="C20" s="5" t="str">
        <f>Spot!$C37</f>
        <v>Schoies</v>
      </c>
      <c r="D20" s="7">
        <f>Spot!$J37</f>
        <v>88.888888888888886</v>
      </c>
    </row>
    <row r="21" spans="1:4">
      <c r="A21" s="5" t="str">
        <f>IF(Spot!$L28&gt;"",Spot!$L28,"")</f>
        <v/>
      </c>
      <c r="B21" s="5" t="str">
        <f>Spot!$B28</f>
        <v>Garnaut, Rod</v>
      </c>
      <c r="C21" s="5" t="str">
        <f>Spot!$C28</f>
        <v>RACWA</v>
      </c>
      <c r="D21" s="7">
        <f>Spot!$J28</f>
        <v>88.172043010752688</v>
      </c>
    </row>
    <row r="22" spans="1:4">
      <c r="A22" s="5" t="str">
        <f>IF(Spot!$L30&gt;"",Spot!$L30,"")</f>
        <v/>
      </c>
      <c r="B22" s="5" t="str">
        <f>Spot!$B30</f>
        <v>Barry. Des</v>
      </c>
      <c r="C22" s="5" t="str">
        <f>Spot!$C30</f>
        <v>RNZAC</v>
      </c>
      <c r="D22" s="7">
        <f>Spot!$J30</f>
        <v>87.096774193548384</v>
      </c>
    </row>
    <row r="23" spans="1:4">
      <c r="A23" s="5" t="str">
        <f>IF(Spot!$L11&gt;"",Spot!$L11,"")</f>
        <v/>
      </c>
      <c r="B23" s="5" t="str">
        <f>Spot!$B11</f>
        <v>Steane, Mal</v>
      </c>
      <c r="C23" s="5" t="str">
        <f>Spot!$C11</f>
        <v xml:space="preserve">ACST </v>
      </c>
      <c r="D23" s="7">
        <f>Spot!$J11</f>
        <v>86.379928315412187</v>
      </c>
    </row>
    <row r="24" spans="1:4">
      <c r="A24" s="5" t="str">
        <f>IF(Spot!$L25&gt;"",Spot!$L25,"")</f>
        <v/>
      </c>
      <c r="B24" s="5" t="str">
        <f>Spot!$B25</f>
        <v>Kennewell, Greg</v>
      </c>
      <c r="C24" s="5" t="str">
        <f>Spot!$C25</f>
        <v>RNAC</v>
      </c>
      <c r="D24" s="7">
        <f>Spot!$J25</f>
        <v>84.229390681003579</v>
      </c>
    </row>
    <row r="25" spans="1:4">
      <c r="A25" s="5" t="str">
        <f>IF(Spot!$L29&gt;"",Spot!$L29,"")</f>
        <v/>
      </c>
      <c r="B25" s="5" t="str">
        <f>Spot!$B29</f>
        <v>Di Menna, Jim</v>
      </c>
      <c r="C25" s="5" t="str">
        <f>Spot!$C29</f>
        <v>RACWA</v>
      </c>
      <c r="D25" s="7">
        <f>Spot!$J29</f>
        <v>82.795698924731184</v>
      </c>
    </row>
    <row r="26" spans="1:4">
      <c r="A26" s="5" t="str">
        <f>IF(Spot!$L35&gt;"",Spot!$L35,"")</f>
        <v/>
      </c>
      <c r="B26" s="5" t="str">
        <f>Spot!$B35</f>
        <v>Franklin, Darryn</v>
      </c>
      <c r="C26" s="5" t="str">
        <f>Spot!$C35</f>
        <v>RNZAC</v>
      </c>
      <c r="D26" s="7">
        <f>Spot!$J35</f>
        <v>82.078853046594986</v>
      </c>
    </row>
    <row r="27" spans="1:4">
      <c r="A27" s="5" t="str">
        <f>IF(Spot!$L10&gt;"",Spot!$L10,"")</f>
        <v/>
      </c>
      <c r="B27" s="5" t="str">
        <f>Spot!$B10</f>
        <v>ten Broeke, Ed</v>
      </c>
      <c r="C27" s="5" t="str">
        <f>Spot!$C10</f>
        <v xml:space="preserve">ACST </v>
      </c>
      <c r="D27" s="7">
        <f>Spot!$J10</f>
        <v>81.362007168458788</v>
      </c>
    </row>
    <row r="28" spans="1:4">
      <c r="A28" s="5" t="str">
        <f>IF(Spot!$L48&gt;"",Spot!$L48,"")</f>
        <v/>
      </c>
      <c r="B28" s="5" t="str">
        <f>Spot!$B48</f>
        <v>Tonkin, Gary</v>
      </c>
      <c r="C28" s="5" t="str">
        <f>Spot!$C48</f>
        <v>MRAC</v>
      </c>
      <c r="D28" s="7">
        <f>Spot!$J48</f>
        <v>81.362007168458788</v>
      </c>
    </row>
    <row r="29" spans="1:4">
      <c r="A29" s="5" t="str">
        <f>IF(Spot!$L49&gt;"",Spot!$L49,"")</f>
        <v/>
      </c>
      <c r="B29" s="5" t="str">
        <f>Spot!$B49</f>
        <v>Davies, Campbell</v>
      </c>
      <c r="C29" s="5" t="str">
        <f>Spot!$C49</f>
        <v>LVAC</v>
      </c>
      <c r="D29" s="7">
        <f>Spot!$J49</f>
        <v>81.003584229390682</v>
      </c>
    </row>
    <row r="30" spans="1:4">
      <c r="A30" s="5" t="str">
        <f>IF(Spot!$L12&gt;"",Spot!$L12,"")</f>
        <v/>
      </c>
      <c r="B30" s="5" t="str">
        <f>Spot!$B12</f>
        <v>Prairie, Don</v>
      </c>
      <c r="C30" s="5" t="str">
        <f>Spot!$C12</f>
        <v xml:space="preserve">ACST </v>
      </c>
      <c r="D30" s="7">
        <f>Spot!$J12</f>
        <v>80.645161290322577</v>
      </c>
    </row>
    <row r="31" spans="1:4">
      <c r="A31" s="5" t="str">
        <f>IF(Spot!$L36&gt;"",Spot!$L36,"")</f>
        <v/>
      </c>
      <c r="B31" s="5" t="str">
        <f>Spot!$B36</f>
        <v>Dawes, Bill</v>
      </c>
      <c r="C31" s="5" t="str">
        <f>Spot!$C36</f>
        <v>Schoies</v>
      </c>
      <c r="D31" s="7">
        <f>Spot!$J36</f>
        <v>80.286738351254485</v>
      </c>
    </row>
    <row r="32" spans="1:4">
      <c r="A32" s="5" t="str">
        <f>IF(Spot!$L15&gt;"",Spot!$L15,"")</f>
        <v/>
      </c>
      <c r="B32" s="5" t="str">
        <f>Spot!$B15</f>
        <v>Peter Waite</v>
      </c>
      <c r="C32" s="5" t="str">
        <f>Spot!$C15</f>
        <v xml:space="preserve">ACST </v>
      </c>
      <c r="D32" s="7">
        <f>Spot!$J15</f>
        <v>79.211469534050181</v>
      </c>
    </row>
    <row r="33" spans="1:4">
      <c r="A33" s="5" t="str">
        <f>IF(Spot!$L34&gt;"",Spot!$L34,"")</f>
        <v/>
      </c>
      <c r="B33" s="5" t="str">
        <f>Spot!$B34</f>
        <v>Fleming, Mike</v>
      </c>
      <c r="C33" s="5" t="str">
        <f>Spot!$C34</f>
        <v>RNZAC</v>
      </c>
      <c r="D33" s="7">
        <f>Spot!$J34</f>
        <v>75.98566308243727</v>
      </c>
    </row>
    <row r="34" spans="1:4">
      <c r="A34" s="5" t="str">
        <f>IF(Spot!$L23&gt;"",Spot!$L23,"")</f>
        <v/>
      </c>
      <c r="B34" s="5" t="str">
        <f>Spot!$B23</f>
        <v>Harrison, Bruce</v>
      </c>
      <c r="C34" s="5" t="str">
        <f>Spot!$C23</f>
        <v>MRAC</v>
      </c>
      <c r="D34" s="7">
        <f>Spot!$J23</f>
        <v>73.835125448028677</v>
      </c>
    </row>
    <row r="35" spans="1:4">
      <c r="A35" s="5" t="str">
        <f>IF(Spot!$L24&gt;"",Spot!$L24,"")</f>
        <v/>
      </c>
      <c r="B35" s="5" t="str">
        <f>Spot!$B24</f>
        <v>Horsburgh, Peter</v>
      </c>
      <c r="C35" s="5" t="str">
        <f>Spot!$C24</f>
        <v>RNAC</v>
      </c>
      <c r="D35" s="7">
        <f>Spot!$J24</f>
        <v>73.476702508960585</v>
      </c>
    </row>
    <row r="36" spans="1:4">
      <c r="A36" s="5" t="str">
        <f>IF(Spot!$L42&gt;"",Spot!$L42,"")</f>
        <v/>
      </c>
      <c r="B36" s="5" t="str">
        <f>Spot!$B42</f>
        <v>Sibly, John</v>
      </c>
      <c r="C36" s="5" t="str">
        <f>Spot!$C42</f>
        <v xml:space="preserve">RVAC </v>
      </c>
      <c r="D36" s="7">
        <f>Spot!$J42</f>
        <v>71.68458781362007</v>
      </c>
    </row>
    <row r="37" spans="1:4">
      <c r="A37" s="5" t="str">
        <f>IF(Spot!$L21&gt;"",Spot!$L21,"")</f>
        <v/>
      </c>
      <c r="B37" s="5" t="str">
        <f>Spot!$B21</f>
        <v>Lawn, Jamey</v>
      </c>
      <c r="C37" s="5" t="str">
        <f>Spot!$C21</f>
        <v>LVAC</v>
      </c>
      <c r="D37" s="7">
        <f>Spot!$J21</f>
        <v>60.215053763440864</v>
      </c>
    </row>
    <row r="38" spans="1:4">
      <c r="A38" s="5" t="str">
        <f>IF(Spot!$L33&gt;"",Spot!$L33,"")</f>
        <v/>
      </c>
      <c r="B38" s="5" t="str">
        <f>Spot!$B33</f>
        <v>Campbell, Graeme</v>
      </c>
      <c r="C38" s="5" t="str">
        <f>Spot!$C33</f>
        <v>RNZAC</v>
      </c>
      <c r="D38" s="7">
        <f>Spot!$J33</f>
        <v>54.121863799283155</v>
      </c>
    </row>
    <row r="39" spans="1:4">
      <c r="A39" s="5" t="str">
        <f>IF(Spot!$L43&gt;"",Spot!$L43,"")</f>
        <v/>
      </c>
      <c r="B39" s="5" t="str">
        <f>Spot!$B43</f>
        <v>Hulley, Steve</v>
      </c>
      <c r="C39" s="5" t="str">
        <f>Spot!$C43</f>
        <v xml:space="preserve">RVAC </v>
      </c>
      <c r="D39" s="7">
        <f>Spot!$J43</f>
        <v>54.121863799283155</v>
      </c>
    </row>
    <row r="40" spans="1:4">
      <c r="A40" s="5" t="str">
        <f>IF(Spot!$L22&gt;"",Spot!$L22,"")</f>
        <v/>
      </c>
      <c r="B40" s="5" t="str">
        <f>Spot!$B22</f>
        <v>Jones, Russell</v>
      </c>
      <c r="C40" s="5" t="str">
        <f>Spot!$C22</f>
        <v>MRAC</v>
      </c>
      <c r="D40" s="7">
        <f>Spot!$J22</f>
        <v>53.763440860215049</v>
      </c>
    </row>
    <row r="41" spans="1:4">
      <c r="A41" s="5" t="str">
        <f>IF(Spot!$L46&gt;"",Spot!$L46,"")</f>
        <v/>
      </c>
      <c r="B41" s="5" t="str">
        <f>Spot!$B46</f>
        <v>Crombie, Owen</v>
      </c>
      <c r="C41" s="5" t="str">
        <f>Spot!$C46</f>
        <v xml:space="preserve">RVAC </v>
      </c>
      <c r="D41" s="7">
        <f>Spot!$J46</f>
        <v>49.462365591397848</v>
      </c>
    </row>
    <row r="42" spans="1:4">
      <c r="A42" s="5" t="str">
        <f>IF(Spot!$L19&gt;"",Spot!$L19,"")</f>
        <v/>
      </c>
      <c r="B42" s="5" t="str">
        <f>Spot!$B19</f>
        <v>Reid, Ian</v>
      </c>
      <c r="C42" s="5" t="str">
        <f>Spot!$C19</f>
        <v>LVAC</v>
      </c>
      <c r="D42" s="7">
        <f>Spot!$J19</f>
        <v>35.842293906810035</v>
      </c>
    </row>
    <row r="43" spans="1:4">
      <c r="A43" s="5" t="str">
        <f>IF(Spot!$L20&gt;"",Spot!$L20,"")</f>
        <v/>
      </c>
      <c r="B43" s="5" t="str">
        <f>Spot!$B20</f>
        <v>Burdon, Luke</v>
      </c>
      <c r="C43" s="5" t="str">
        <f>Spot!$C20</f>
        <v>LVAC</v>
      </c>
      <c r="D43" s="7">
        <f>Spot!$J20</f>
        <v>31.541218637992831</v>
      </c>
    </row>
    <row r="44" spans="1:4">
      <c r="A44" s="5" t="str">
        <f>IF(Spot!$L13&gt;"",Spot!$L13,"")</f>
        <v/>
      </c>
      <c r="B44" s="5" t="str">
        <f>Spot!$B13</f>
        <v>Broadhead, John</v>
      </c>
      <c r="C44" s="5" t="str">
        <f>Spot!$C13</f>
        <v xml:space="preserve">ACST </v>
      </c>
      <c r="D44" s="7">
        <f>Spot!$J13</f>
        <v>24.014336917562723</v>
      </c>
    </row>
    <row r="45" spans="1:4">
      <c r="A45" s="5" t="str">
        <f>IF(Spot!$L14&gt;"",Spot!$L14,"")</f>
        <v/>
      </c>
      <c r="B45" s="5" t="str">
        <f>Spot!$B14</f>
        <v/>
      </c>
      <c r="C45" s="5" t="str">
        <f>Spot!$C14</f>
        <v/>
      </c>
      <c r="D45" s="7">
        <f>Spot!$J14</f>
        <v>0</v>
      </c>
    </row>
    <row r="46" spans="1:4">
      <c r="A46" s="5" t="str">
        <f>IF(Spot!$L18&gt;"",Spot!$L18,"")</f>
        <v/>
      </c>
      <c r="B46" s="5" t="str">
        <f>Spot!$B18</f>
        <v/>
      </c>
      <c r="C46" s="5" t="str">
        <f>Spot!$C18</f>
        <v/>
      </c>
      <c r="D46" s="7">
        <f>Spot!$J18</f>
        <v>0</v>
      </c>
    </row>
    <row r="47" spans="1:4">
      <c r="A47" s="5" t="str">
        <f>IF(Spot!$L31&gt;"",Spot!$L31,"")</f>
        <v/>
      </c>
      <c r="B47" s="5" t="str">
        <f>Spot!$B31</f>
        <v/>
      </c>
      <c r="C47" s="5" t="str">
        <f>Spot!$C31</f>
        <v/>
      </c>
      <c r="D47" s="7">
        <f>Spot!$J31</f>
        <v>0</v>
      </c>
    </row>
    <row r="48" spans="1:4">
      <c r="A48" s="5" t="str">
        <f>IF(Spot!$L38&gt;"",Spot!$L38,"")</f>
        <v/>
      </c>
      <c r="B48" s="5" t="str">
        <f>Spot!$B38</f>
        <v/>
      </c>
      <c r="C48" s="5" t="str">
        <f>Spot!$C38</f>
        <v/>
      </c>
      <c r="D48" s="7">
        <f>Spot!$J38</f>
        <v>0</v>
      </c>
    </row>
    <row r="49" spans="1:4">
      <c r="A49" s="5" t="str">
        <f>IF(Spot!$L39&gt;"",Spot!$L39,"")</f>
        <v/>
      </c>
      <c r="B49" s="5" t="str">
        <f>Spot!$B39</f>
        <v/>
      </c>
      <c r="C49" s="5" t="str">
        <f>Spot!$C39</f>
        <v/>
      </c>
      <c r="D49" s="7">
        <f>Spot!$J39</f>
        <v>0</v>
      </c>
    </row>
    <row r="50" spans="1:4">
      <c r="A50" s="5" t="str">
        <f>IF(Spot!$L45&gt;"",Spot!$L45,"")</f>
        <v/>
      </c>
      <c r="B50" s="5" t="str">
        <f>Spot!$B45</f>
        <v/>
      </c>
      <c r="C50" s="5" t="str">
        <f>Spot!$C45</f>
        <v/>
      </c>
      <c r="D50" s="7">
        <f>Spot!$J45</f>
        <v>0</v>
      </c>
    </row>
    <row r="51" spans="1:4">
      <c r="A51" s="5" t="str">
        <f>IF(Spot!$L50&gt;"",Spot!$L50,"")</f>
        <v/>
      </c>
      <c r="B51" s="5" t="str">
        <f>Spot!$B50</f>
        <v/>
      </c>
      <c r="C51" s="5" t="str">
        <f>Spot!$C50</f>
        <v/>
      </c>
      <c r="D51" s="7">
        <f>Spot!$J50</f>
        <v>0</v>
      </c>
    </row>
    <row r="52" spans="1:4">
      <c r="A52" s="5" t="str">
        <f>IF(Spot!$L51&gt;"",Spot!$L51,"")</f>
        <v/>
      </c>
      <c r="B52" s="5" t="str">
        <f>Spot!$B51</f>
        <v/>
      </c>
      <c r="C52" s="5" t="str">
        <f>Spot!$C51</f>
        <v/>
      </c>
      <c r="D52" s="7">
        <f>Spot!$J51</f>
        <v>0</v>
      </c>
    </row>
    <row r="53" spans="1:4">
      <c r="A53" s="5" t="str">
        <f>IF(Spot!$L52&gt;"",Spot!$L52,"")</f>
        <v/>
      </c>
      <c r="B53" s="5" t="str">
        <f>Spot!$B52</f>
        <v/>
      </c>
      <c r="C53" s="5" t="str">
        <f>Spot!$C52</f>
        <v/>
      </c>
      <c r="D53" s="7">
        <f>Spot!$J52</f>
        <v>0</v>
      </c>
    </row>
    <row r="54" spans="1:4">
      <c r="A54" s="5" t="str">
        <f>IF(Spot!$L53&gt;"",Spot!$L53,"")</f>
        <v/>
      </c>
      <c r="B54" s="5" t="str">
        <f>Spot!$B53</f>
        <v/>
      </c>
      <c r="C54" s="5" t="str">
        <f>Spot!$C53</f>
        <v/>
      </c>
      <c r="D54" s="7">
        <f>Spot!$J53</f>
        <v>0</v>
      </c>
    </row>
    <row r="55" spans="1:4">
      <c r="A55" s="5" t="str">
        <f>IF(Spot!$L54&gt;"",Spot!$L54,"")</f>
        <v/>
      </c>
      <c r="B55" s="5" t="str">
        <f>Spot!$B54</f>
        <v/>
      </c>
      <c r="C55" s="5" t="str">
        <f>Spot!$C54</f>
        <v/>
      </c>
      <c r="D55" s="7">
        <f>Spot!$J54</f>
        <v>0</v>
      </c>
    </row>
    <row r="56" spans="1:4">
      <c r="A56" s="5" t="str">
        <f>IF(Spot!$L55&gt;"",Spot!$L55,"")</f>
        <v/>
      </c>
      <c r="B56" s="5" t="str">
        <f>Spot!$B55</f>
        <v/>
      </c>
      <c r="C56" s="5" t="str">
        <f>Spot!$C55</f>
        <v/>
      </c>
      <c r="D56" s="7">
        <f>Spot!$J55</f>
        <v>0</v>
      </c>
    </row>
    <row r="57" spans="1:4">
      <c r="A57" s="5" t="str">
        <f>IF(Spot!$L56&gt;"",Spot!$L56,"")</f>
        <v/>
      </c>
      <c r="B57" s="5" t="str">
        <f>Spot!$B56</f>
        <v/>
      </c>
      <c r="C57" s="5" t="str">
        <f>Spot!$C56</f>
        <v/>
      </c>
      <c r="D57" s="7">
        <f>Spot!$J56</f>
        <v>0</v>
      </c>
    </row>
    <row r="58" spans="1:4">
      <c r="A58" s="5" t="str">
        <f>IF(Spot!$L57&gt;"",Spot!$L57,"")</f>
        <v/>
      </c>
      <c r="B58" s="5" t="str">
        <f>Spot!$B57</f>
        <v/>
      </c>
      <c r="C58" s="5" t="str">
        <f>Spot!$C57</f>
        <v/>
      </c>
      <c r="D58" s="7">
        <f>Spot!$J57</f>
        <v>0</v>
      </c>
    </row>
    <row r="59" spans="1:4">
      <c r="A59" s="5" t="str">
        <f>IF(Spot!$L58&gt;"",Spot!$L58,"")</f>
        <v/>
      </c>
      <c r="B59" s="5" t="str">
        <f>Spot!$B58</f>
        <v/>
      </c>
      <c r="C59" s="5" t="str">
        <f>Spot!$C58</f>
        <v/>
      </c>
      <c r="D59" s="7">
        <f>Spot!$J58</f>
        <v>0</v>
      </c>
    </row>
    <row r="60" spans="1:4">
      <c r="A60" s="5" t="str">
        <f>IF(Spot!$L59&gt;"",Spot!$L59,"")</f>
        <v/>
      </c>
      <c r="B60" s="5" t="str">
        <f>Spot!$B59</f>
        <v/>
      </c>
      <c r="C60" s="5" t="str">
        <f>Spot!$C59</f>
        <v/>
      </c>
      <c r="D60" s="7">
        <f>Spot!$J59</f>
        <v>0</v>
      </c>
    </row>
    <row r="61" spans="1:4">
      <c r="A61" s="5" t="str">
        <f>IF(Spot!$L60&gt;"",Spot!$L60,"")</f>
        <v/>
      </c>
      <c r="B61" s="5" t="str">
        <f>Spot!$B60</f>
        <v/>
      </c>
      <c r="C61" s="5" t="str">
        <f>Spot!$C60</f>
        <v/>
      </c>
      <c r="D61" s="7">
        <f>Spot!$J60</f>
        <v>0</v>
      </c>
    </row>
    <row r="62" spans="1:4">
      <c r="A62" s="5" t="str">
        <f>IF(Spot!$L61&gt;"",Spot!$L61,"")</f>
        <v/>
      </c>
      <c r="B62" s="5" t="str">
        <f>Spot!$B61</f>
        <v/>
      </c>
      <c r="C62" s="5" t="str">
        <f>Spot!$C61</f>
        <v/>
      </c>
      <c r="D62" s="7">
        <f>Spot!$J61</f>
        <v>0</v>
      </c>
    </row>
    <row r="63" spans="1:4">
      <c r="A63" s="5" t="str">
        <f>IF(Spot!$L62&gt;"",Spot!$L62,"")</f>
        <v/>
      </c>
      <c r="B63" s="5" t="str">
        <f>Spot!$B62</f>
        <v/>
      </c>
      <c r="C63" s="5" t="str">
        <f>Spot!$C62</f>
        <v/>
      </c>
      <c r="D63" s="7">
        <f>Spot!$J62</f>
        <v>0</v>
      </c>
    </row>
    <row r="64" spans="1:4">
      <c r="A64" s="5" t="str">
        <f>IF(Spot!$L63&gt;"",Spot!$L63,"")</f>
        <v/>
      </c>
      <c r="B64" s="5" t="str">
        <f>Spot!$B63</f>
        <v/>
      </c>
      <c r="C64" s="5" t="str">
        <f>Spot!$C63</f>
        <v/>
      </c>
      <c r="D64" s="7">
        <f>Spot!$J63</f>
        <v>0</v>
      </c>
    </row>
    <row r="65" spans="1:4">
      <c r="A65" s="5" t="str">
        <f>IF(Spot!$L64&gt;"",Spot!$L64,"")</f>
        <v/>
      </c>
      <c r="B65" s="5" t="str">
        <f>Spot!$B64</f>
        <v/>
      </c>
      <c r="C65" s="5" t="str">
        <f>Spot!$C64</f>
        <v/>
      </c>
      <c r="D65" s="7">
        <f>Spot!$J64</f>
        <v>0</v>
      </c>
    </row>
    <row r="66" spans="1:4">
      <c r="A66" s="5" t="str">
        <f>IF(Spot!$L65&gt;"",Spot!$L65,"")</f>
        <v/>
      </c>
      <c r="B66" s="5" t="str">
        <f>Spot!$B65</f>
        <v/>
      </c>
      <c r="C66" s="5" t="str">
        <f>Spot!$C65</f>
        <v/>
      </c>
      <c r="D66" s="7">
        <f>Spot!$J65</f>
        <v>0</v>
      </c>
    </row>
    <row r="67" spans="1:4">
      <c r="A67" s="5" t="str">
        <f>IF(Spot!$L66&gt;"",Spot!$L66,"")</f>
        <v/>
      </c>
      <c r="B67" s="5" t="str">
        <f>Spot!$B66</f>
        <v/>
      </c>
      <c r="C67" s="5" t="str">
        <f>Spot!$C66</f>
        <v/>
      </c>
      <c r="D67" s="7">
        <f>Spot!$J66</f>
        <v>0</v>
      </c>
    </row>
    <row r="68" spans="1:4">
      <c r="A68" s="5" t="str">
        <f>IF(Spot!$L67&gt;"",Spot!$L67,"")</f>
        <v/>
      </c>
      <c r="B68" s="5" t="str">
        <f>Spot!$B67</f>
        <v/>
      </c>
      <c r="C68" s="5" t="str">
        <f>Spot!$C67</f>
        <v/>
      </c>
      <c r="D68" s="7">
        <f>Spot!$J67</f>
        <v>0</v>
      </c>
    </row>
    <row r="69" spans="1:4">
      <c r="A69" s="5" t="str">
        <f>IF(Spot!$L68&gt;"",Spot!$L68,"")</f>
        <v/>
      </c>
      <c r="B69" s="5" t="str">
        <f>Spot!$B68</f>
        <v/>
      </c>
      <c r="C69" s="5" t="str">
        <f>Spot!$C68</f>
        <v/>
      </c>
      <c r="D69" s="7">
        <f>Spot!$J68</f>
        <v>0</v>
      </c>
    </row>
    <row r="70" spans="1:4">
      <c r="A70" s="5" t="str">
        <f>IF(Spot!$L69&gt;"",Spot!$L69,"")</f>
        <v/>
      </c>
      <c r="B70" s="5" t="str">
        <f>Spot!$B69</f>
        <v/>
      </c>
      <c r="C70" s="5" t="str">
        <f>Spot!$C69</f>
        <v/>
      </c>
      <c r="D70" s="7">
        <f>Spot!$J69</f>
        <v>0</v>
      </c>
    </row>
  </sheetData>
  <autoFilter ref="A10:D70"/>
  <sortState ref="A11:D50">
    <sortCondition descending="1" ref="D11:D50"/>
  </sortState>
  <printOptions horizontalCentered="1" verticalCentered="1"/>
  <pageMargins left="0.31496062992125984" right="0.19685039370078741" top="0.35433070866141736" bottom="0.35433070866141736" header="0" footer="0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70"/>
  <sheetViews>
    <sheetView tabSelected="1" workbookViewId="0">
      <selection activeCell="A10" sqref="A10"/>
    </sheetView>
  </sheetViews>
  <sheetFormatPr defaultColWidth="9.109375" defaultRowHeight="14.4"/>
  <cols>
    <col min="1" max="1" width="16.44140625" style="2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/>
    </row>
    <row r="9" spans="1:4" ht="21">
      <c r="A9" s="59" t="s">
        <v>237</v>
      </c>
    </row>
    <row r="10" spans="1:4">
      <c r="A10" s="62" t="s">
        <v>63</v>
      </c>
      <c r="B10" s="62" t="s">
        <v>3</v>
      </c>
      <c r="C10" s="62" t="s">
        <v>66</v>
      </c>
      <c r="D10" s="62" t="s">
        <v>37</v>
      </c>
    </row>
    <row r="11" spans="1:4">
      <c r="A11" s="5" t="str">
        <f>IF(Sportsman!$H49&gt;"",Sportsman!$H49,"")</f>
        <v/>
      </c>
      <c r="B11" s="5" t="str">
        <f>Sportsman!$B49</f>
        <v/>
      </c>
      <c r="C11" s="5" t="str">
        <f>Sportsman!$C49</f>
        <v/>
      </c>
      <c r="D11" s="7">
        <f>Sportsman!$F49</f>
        <v>0</v>
      </c>
    </row>
    <row r="12" spans="1:4">
      <c r="A12" s="5" t="str">
        <f>IF(Sportsman!$H18&gt;"",Sportsman!$H18,"")</f>
        <v/>
      </c>
      <c r="B12" s="5" t="str">
        <f>Sportsman!$B18</f>
        <v/>
      </c>
      <c r="C12" s="5" t="str">
        <f>Sportsman!$C18</f>
        <v/>
      </c>
      <c r="D12" s="7">
        <f>Sportsman!$F18</f>
        <v>0</v>
      </c>
    </row>
    <row r="13" spans="1:4">
      <c r="A13" s="5" t="str">
        <f>IF(Sportsman!$H30&gt;"",Sportsman!$H30,"")</f>
        <v/>
      </c>
      <c r="B13" s="5" t="str">
        <f>Sportsman!$B30</f>
        <v/>
      </c>
      <c r="C13" s="5" t="str">
        <f>Sportsman!$C30</f>
        <v/>
      </c>
      <c r="D13" s="7">
        <f>Sportsman!$F30</f>
        <v>0</v>
      </c>
    </row>
    <row r="14" spans="1:4">
      <c r="A14" s="5" t="str">
        <f>IF(Sportsman!$H10&gt;"",Sportsman!$H10,"")</f>
        <v>First</v>
      </c>
      <c r="B14" s="5" t="str">
        <f>Sportsman!$B10</f>
        <v>Davies, Campbell</v>
      </c>
      <c r="C14" s="5" t="str">
        <f>Sportsman!$C10</f>
        <v>LVAC</v>
      </c>
      <c r="D14" s="7">
        <f>Sportsman!$F10</f>
        <v>100</v>
      </c>
    </row>
    <row r="15" spans="1:4">
      <c r="A15" s="5" t="str">
        <f>IF(Sportsman!$H11&gt;"",Sportsman!$H11,"")</f>
        <v>Second</v>
      </c>
      <c r="B15" s="5" t="str">
        <f>Sportsman!$B11</f>
        <v>Clemence, David</v>
      </c>
      <c r="C15" s="5" t="str">
        <f>Sportsman!$C11</f>
        <v>LVAC</v>
      </c>
      <c r="D15" s="7">
        <f>Sportsman!$F11</f>
        <v>99.461131408494737</v>
      </c>
    </row>
    <row r="16" spans="1:4">
      <c r="A16" s="5" t="str">
        <f>IF(Sportsman!$H12&gt;"",Sportsman!$H12,"")</f>
        <v>Third</v>
      </c>
      <c r="B16" s="5" t="str">
        <f>Sportsman!$B12</f>
        <v>Barry. Des</v>
      </c>
      <c r="C16" s="5" t="str">
        <f>Sportsman!$C12</f>
        <v>RNZAC</v>
      </c>
      <c r="D16" s="7">
        <f>Sportsman!$F12</f>
        <v>96.026383006240096</v>
      </c>
    </row>
    <row r="17" spans="1:4">
      <c r="A17" s="5" t="str">
        <f>IF(Sportsman!$H13&gt;"",Sportsman!$H13,"")</f>
        <v/>
      </c>
      <c r="B17" s="5" t="str">
        <f>Sportsman!$B13</f>
        <v/>
      </c>
      <c r="C17" s="5" t="str">
        <f>Sportsman!$C13</f>
        <v/>
      </c>
      <c r="D17" s="7"/>
    </row>
    <row r="18" spans="1:4">
      <c r="A18" s="3"/>
      <c r="B18" s="3"/>
      <c r="C18" s="3"/>
      <c r="D18" s="164"/>
    </row>
    <row r="19" spans="1:4">
      <c r="A19" s="3"/>
      <c r="B19" s="3"/>
      <c r="C19" s="3"/>
      <c r="D19" s="164"/>
    </row>
    <row r="20" spans="1:4">
      <c r="A20" s="3"/>
      <c r="B20" s="3"/>
      <c r="C20" s="3"/>
      <c r="D20" s="164"/>
    </row>
    <row r="21" spans="1:4">
      <c r="A21" s="3"/>
      <c r="B21" s="3"/>
      <c r="C21" s="3"/>
      <c r="D21" s="164"/>
    </row>
    <row r="22" spans="1:4">
      <c r="A22" s="3"/>
      <c r="B22" s="3"/>
      <c r="C22" s="3"/>
      <c r="D22" s="164"/>
    </row>
    <row r="23" spans="1:4">
      <c r="A23" s="3"/>
      <c r="B23" s="3"/>
      <c r="C23" s="3"/>
      <c r="D23" s="164"/>
    </row>
    <row r="24" spans="1:4">
      <c r="A24" s="3"/>
      <c r="B24" s="3"/>
      <c r="C24" s="3"/>
      <c r="D24" s="164"/>
    </row>
    <row r="25" spans="1:4">
      <c r="A25" s="3"/>
      <c r="B25" s="3"/>
      <c r="C25" s="3"/>
      <c r="D25" s="164"/>
    </row>
    <row r="26" spans="1:4">
      <c r="A26" s="3"/>
      <c r="B26" s="3"/>
      <c r="C26" s="3"/>
      <c r="D26" s="164"/>
    </row>
    <row r="27" spans="1:4">
      <c r="A27" s="3"/>
      <c r="B27" s="3"/>
      <c r="C27" s="3"/>
      <c r="D27" s="164"/>
    </row>
    <row r="28" spans="1:4">
      <c r="A28" s="3"/>
      <c r="B28" s="3"/>
      <c r="C28" s="3"/>
      <c r="D28" s="164"/>
    </row>
    <row r="29" spans="1:4">
      <c r="A29" s="3"/>
      <c r="B29" s="3"/>
      <c r="C29" s="3"/>
      <c r="D29" s="164"/>
    </row>
    <row r="30" spans="1:4">
      <c r="A30" s="3"/>
      <c r="B30" s="3"/>
      <c r="C30" s="3"/>
      <c r="D30" s="164"/>
    </row>
    <row r="31" spans="1:4">
      <c r="A31" s="3"/>
      <c r="B31" s="3"/>
      <c r="C31" s="3"/>
      <c r="D31" s="164"/>
    </row>
    <row r="32" spans="1:4">
      <c r="A32" s="3"/>
      <c r="B32" s="3"/>
      <c r="C32" s="3"/>
      <c r="D32" s="164"/>
    </row>
    <row r="33" spans="1:4">
      <c r="A33" s="3"/>
      <c r="B33" s="3"/>
      <c r="C33" s="3"/>
      <c r="D33" s="164"/>
    </row>
    <row r="34" spans="1:4">
      <c r="A34" s="3"/>
      <c r="B34" s="3"/>
      <c r="C34" s="3"/>
      <c r="D34" s="164"/>
    </row>
    <row r="35" spans="1:4">
      <c r="A35" s="3"/>
      <c r="B35" s="3"/>
      <c r="C35" s="3"/>
      <c r="D35" s="164"/>
    </row>
    <row r="36" spans="1:4">
      <c r="A36" s="3"/>
      <c r="B36" s="3"/>
      <c r="C36" s="3"/>
      <c r="D36" s="164"/>
    </row>
    <row r="37" spans="1:4">
      <c r="A37" s="3"/>
      <c r="B37" s="3"/>
      <c r="C37" s="3"/>
      <c r="D37" s="164"/>
    </row>
    <row r="38" spans="1:4">
      <c r="A38" s="3"/>
      <c r="B38" s="3"/>
      <c r="C38" s="3"/>
      <c r="D38" s="164"/>
    </row>
    <row r="39" spans="1:4">
      <c r="A39" s="3"/>
      <c r="B39" s="3"/>
      <c r="C39" s="3"/>
      <c r="D39" s="164"/>
    </row>
    <row r="40" spans="1:4">
      <c r="A40" s="3"/>
      <c r="B40" s="3"/>
      <c r="C40" s="3"/>
      <c r="D40" s="164"/>
    </row>
    <row r="41" spans="1:4">
      <c r="A41" s="3"/>
      <c r="B41" s="3"/>
      <c r="C41" s="3"/>
      <c r="D41" s="164"/>
    </row>
    <row r="42" spans="1:4">
      <c r="A42" s="3"/>
      <c r="B42" s="3"/>
      <c r="C42" s="3"/>
      <c r="D42" s="164"/>
    </row>
    <row r="43" spans="1:4">
      <c r="A43" s="3"/>
      <c r="B43" s="3"/>
      <c r="C43" s="3"/>
      <c r="D43" s="164"/>
    </row>
    <row r="44" spans="1:4">
      <c r="A44" s="3"/>
      <c r="B44" s="3"/>
      <c r="C44" s="3"/>
      <c r="D44" s="164"/>
    </row>
    <row r="45" spans="1:4">
      <c r="A45" s="3"/>
      <c r="B45" s="3"/>
      <c r="C45" s="3"/>
      <c r="D45" s="164"/>
    </row>
    <row r="46" spans="1:4">
      <c r="A46" s="3"/>
      <c r="B46" s="3"/>
      <c r="C46" s="3"/>
      <c r="D46" s="164"/>
    </row>
    <row r="47" spans="1:4">
      <c r="A47" s="3"/>
      <c r="B47" s="3"/>
      <c r="C47" s="3"/>
      <c r="D47" s="164"/>
    </row>
    <row r="48" spans="1:4">
      <c r="A48" s="3"/>
      <c r="B48" s="3"/>
      <c r="C48" s="3"/>
      <c r="D48" s="164"/>
    </row>
    <row r="49" spans="1:4">
      <c r="A49" s="3"/>
      <c r="B49" s="3"/>
      <c r="C49" s="3"/>
      <c r="D49" s="164"/>
    </row>
    <row r="50" spans="1:4">
      <c r="A50" s="3"/>
      <c r="B50" s="3"/>
      <c r="C50" s="3"/>
      <c r="D50" s="164"/>
    </row>
    <row r="51" spans="1:4">
      <c r="A51" s="3"/>
      <c r="B51" s="3"/>
      <c r="C51" s="3"/>
      <c r="D51" s="164"/>
    </row>
    <row r="52" spans="1:4">
      <c r="A52" s="3"/>
      <c r="B52" s="3"/>
      <c r="C52" s="3"/>
      <c r="D52" s="164"/>
    </row>
    <row r="53" spans="1:4">
      <c r="A53" s="3"/>
      <c r="B53" s="3"/>
      <c r="C53" s="3"/>
      <c r="D53" s="164"/>
    </row>
    <row r="54" spans="1:4">
      <c r="A54" s="3"/>
      <c r="B54" s="3"/>
      <c r="C54" s="3"/>
      <c r="D54" s="164"/>
    </row>
    <row r="55" spans="1:4">
      <c r="A55" s="3"/>
      <c r="B55" s="3"/>
      <c r="C55" s="3"/>
      <c r="D55" s="164"/>
    </row>
    <row r="56" spans="1:4">
      <c r="A56" s="3"/>
      <c r="B56" s="3"/>
      <c r="C56" s="3"/>
      <c r="D56" s="164"/>
    </row>
    <row r="57" spans="1:4">
      <c r="A57" s="3"/>
      <c r="B57" s="3"/>
      <c r="C57" s="3"/>
      <c r="D57" s="164"/>
    </row>
    <row r="58" spans="1:4">
      <c r="A58" s="3"/>
      <c r="B58" s="3"/>
      <c r="C58" s="3"/>
      <c r="D58" s="164"/>
    </row>
    <row r="59" spans="1:4">
      <c r="A59" s="3"/>
      <c r="B59" s="3"/>
      <c r="C59" s="3"/>
      <c r="D59" s="164"/>
    </row>
    <row r="60" spans="1:4">
      <c r="A60" s="3"/>
      <c r="B60" s="3"/>
      <c r="C60" s="3"/>
      <c r="D60" s="164"/>
    </row>
    <row r="61" spans="1:4">
      <c r="A61" s="3"/>
      <c r="B61" s="3"/>
      <c r="C61" s="3"/>
      <c r="D61" s="164"/>
    </row>
    <row r="62" spans="1:4">
      <c r="A62" s="3"/>
      <c r="B62" s="3"/>
      <c r="C62" s="3"/>
      <c r="D62" s="164"/>
    </row>
    <row r="63" spans="1:4">
      <c r="A63" s="3"/>
      <c r="B63" s="3"/>
      <c r="C63" s="3"/>
      <c r="D63" s="164"/>
    </row>
    <row r="64" spans="1:4">
      <c r="A64" s="3"/>
      <c r="B64" s="3"/>
      <c r="C64" s="3"/>
      <c r="D64" s="164"/>
    </row>
    <row r="65" spans="1:4">
      <c r="A65" s="3"/>
      <c r="B65" s="3"/>
      <c r="C65" s="3"/>
      <c r="D65" s="164"/>
    </row>
    <row r="66" spans="1:4">
      <c r="A66" s="3"/>
      <c r="B66" s="3"/>
      <c r="C66" s="3"/>
      <c r="D66" s="164"/>
    </row>
    <row r="67" spans="1:4">
      <c r="A67" s="3"/>
      <c r="B67" s="3"/>
      <c r="C67" s="3"/>
      <c r="D67" s="164"/>
    </row>
    <row r="68" spans="1:4">
      <c r="A68" s="3"/>
      <c r="B68" s="3"/>
      <c r="C68" s="3"/>
      <c r="D68" s="164"/>
    </row>
    <row r="69" spans="1:4">
      <c r="A69" s="3"/>
      <c r="B69" s="3"/>
      <c r="C69" s="3"/>
      <c r="D69" s="164"/>
    </row>
    <row r="70" spans="1:4">
      <c r="A70" s="3"/>
      <c r="B70" s="3"/>
      <c r="C70" s="3"/>
      <c r="D70" s="164"/>
    </row>
  </sheetData>
  <autoFilter ref="A10:D70"/>
  <sortState ref="A11:D50">
    <sortCondition descending="1" ref="D11:D50"/>
  </sortState>
  <pageMargins left="0.7" right="0.7" top="0.75" bottom="0.75" header="0.3" footer="0.3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opLeftCell="A19" workbookViewId="0">
      <selection activeCell="I10" sqref="I10"/>
    </sheetView>
  </sheetViews>
  <sheetFormatPr defaultColWidth="9.109375" defaultRowHeight="14.4"/>
  <cols>
    <col min="1" max="1" width="16.44140625" style="2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1" spans="1:4">
      <c r="A1" s="2" t="s">
        <v>65</v>
      </c>
    </row>
    <row r="2" spans="1:4">
      <c r="A2" s="2" t="s">
        <v>68</v>
      </c>
    </row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 t="s">
        <v>61</v>
      </c>
    </row>
    <row r="9" spans="1:4" ht="21">
      <c r="A9" s="59" t="s">
        <v>89</v>
      </c>
    </row>
    <row r="10" spans="1:4">
      <c r="A10" s="62" t="s">
        <v>63</v>
      </c>
      <c r="B10" s="62" t="s">
        <v>3</v>
      </c>
      <c r="C10" s="62" t="s">
        <v>66</v>
      </c>
      <c r="D10" s="62" t="s">
        <v>37</v>
      </c>
    </row>
    <row r="11" spans="1:4">
      <c r="A11" s="5" t="str">
        <f>IF(Graduate!$H10&gt;"",Graduate!$H10,"")</f>
        <v/>
      </c>
      <c r="B11" s="5" t="str">
        <f>Graduate!$B10</f>
        <v/>
      </c>
      <c r="C11" s="5" t="str">
        <f>Graduate!$C10</f>
        <v/>
      </c>
      <c r="D11" s="7" t="e">
        <f>Graduate!$F10</f>
        <v>#DIV/0!</v>
      </c>
    </row>
    <row r="12" spans="1:4">
      <c r="A12" s="5" t="str">
        <f>IF(Graduate!$H11&gt;"",Graduate!$H11,"")</f>
        <v/>
      </c>
      <c r="B12" s="5" t="str">
        <f>Graduate!$B11</f>
        <v/>
      </c>
      <c r="C12" s="5" t="str">
        <f>Graduate!$C11</f>
        <v/>
      </c>
      <c r="D12" s="7" t="e">
        <f>Graduate!$F11</f>
        <v>#DIV/0!</v>
      </c>
    </row>
    <row r="13" spans="1:4">
      <c r="A13" s="5" t="str">
        <f>IF(Graduate!$H12&gt;"",Graduate!$H12,"")</f>
        <v/>
      </c>
      <c r="B13" s="5" t="str">
        <f>Graduate!$B12</f>
        <v/>
      </c>
      <c r="C13" s="5" t="str">
        <f>Graduate!$C12</f>
        <v/>
      </c>
      <c r="D13" s="7" t="e">
        <f>Graduate!$F12</f>
        <v>#DIV/0!</v>
      </c>
    </row>
    <row r="14" spans="1:4">
      <c r="A14" s="5" t="str">
        <f>IF(Graduate!$H13&gt;"",Graduate!$H13,"")</f>
        <v/>
      </c>
      <c r="B14" s="5" t="str">
        <f>Graduate!$B13</f>
        <v/>
      </c>
      <c r="C14" s="5" t="str">
        <f>Graduate!$C13</f>
        <v/>
      </c>
      <c r="D14" s="7" t="e">
        <f>Graduate!$F13</f>
        <v>#DIV/0!</v>
      </c>
    </row>
    <row r="15" spans="1:4">
      <c r="A15" s="5" t="str">
        <f>IF(Graduate!$H14&gt;"",Graduate!$H14,"")</f>
        <v/>
      </c>
      <c r="B15" s="5" t="str">
        <f>Graduate!$B14</f>
        <v/>
      </c>
      <c r="C15" s="5" t="str">
        <f>Graduate!$C14</f>
        <v/>
      </c>
      <c r="D15" s="7" t="e">
        <f>Graduate!$F14</f>
        <v>#DIV/0!</v>
      </c>
    </row>
    <row r="16" spans="1:4">
      <c r="A16" s="5" t="str">
        <f>IF(Graduate!$H15&gt;"",Graduate!$H15,"")</f>
        <v/>
      </c>
      <c r="B16" s="5" t="str">
        <f>Graduate!$B15</f>
        <v/>
      </c>
      <c r="C16" s="5" t="str">
        <f>Graduate!$C15</f>
        <v/>
      </c>
      <c r="D16" s="7" t="e">
        <f>Graduate!$F15</f>
        <v>#DIV/0!</v>
      </c>
    </row>
    <row r="17" spans="1:4">
      <c r="A17" s="5" t="str">
        <f>IF(Graduate!$H16&gt;"",Graduate!$H16,"")</f>
        <v/>
      </c>
      <c r="B17" s="5" t="str">
        <f>Graduate!$B16</f>
        <v/>
      </c>
      <c r="C17" s="5" t="str">
        <f>Graduate!$C16</f>
        <v/>
      </c>
      <c r="D17" s="7" t="e">
        <f>Graduate!$F16</f>
        <v>#DIV/0!</v>
      </c>
    </row>
    <row r="18" spans="1:4">
      <c r="A18" s="5" t="str">
        <f>IF(Graduate!$H17&gt;"",Graduate!$H17,"")</f>
        <v/>
      </c>
      <c r="B18" s="5" t="str">
        <f>Graduate!$B17</f>
        <v/>
      </c>
      <c r="C18" s="5" t="str">
        <f>Graduate!$C17</f>
        <v/>
      </c>
      <c r="D18" s="7" t="e">
        <f>Graduate!$F17</f>
        <v>#DIV/0!</v>
      </c>
    </row>
    <row r="19" spans="1:4">
      <c r="A19" s="5" t="str">
        <f>IF(Graduate!$H18&gt;"",Graduate!$H18,"")</f>
        <v/>
      </c>
      <c r="B19" s="5" t="str">
        <f>Graduate!$B18</f>
        <v/>
      </c>
      <c r="C19" s="5" t="str">
        <f>Graduate!$C18</f>
        <v/>
      </c>
      <c r="D19" s="7" t="e">
        <f>Graduate!$F18</f>
        <v>#DIV/0!</v>
      </c>
    </row>
    <row r="20" spans="1:4">
      <c r="A20" s="5" t="str">
        <f>IF(Graduate!$H19&gt;"",Graduate!$H19,"")</f>
        <v/>
      </c>
      <c r="B20" s="5" t="str">
        <f>Graduate!$B19</f>
        <v/>
      </c>
      <c r="C20" s="5" t="str">
        <f>Graduate!$C19</f>
        <v/>
      </c>
      <c r="D20" s="7" t="e">
        <f>Graduate!$F19</f>
        <v>#DIV/0!</v>
      </c>
    </row>
    <row r="21" spans="1:4">
      <c r="A21" s="5" t="str">
        <f>IF(Graduate!$H20&gt;"",Graduate!$H20,"")</f>
        <v/>
      </c>
      <c r="B21" s="5" t="str">
        <f>Graduate!$B20</f>
        <v/>
      </c>
      <c r="C21" s="5" t="str">
        <f>Graduate!$C20</f>
        <v/>
      </c>
      <c r="D21" s="7" t="e">
        <f>Graduate!$F20</f>
        <v>#DIV/0!</v>
      </c>
    </row>
    <row r="22" spans="1:4">
      <c r="A22" s="5" t="str">
        <f>IF(Graduate!$H21&gt;"",Graduate!$H21,"")</f>
        <v/>
      </c>
      <c r="B22" s="5" t="str">
        <f>Graduate!$B21</f>
        <v/>
      </c>
      <c r="C22" s="5" t="str">
        <f>Graduate!$C21</f>
        <v/>
      </c>
      <c r="D22" s="7" t="e">
        <f>Graduate!$F21</f>
        <v>#DIV/0!</v>
      </c>
    </row>
    <row r="23" spans="1:4">
      <c r="A23" s="5" t="str">
        <f>IF(Graduate!$H22&gt;"",Graduate!$H22,"")</f>
        <v/>
      </c>
      <c r="B23" s="5" t="str">
        <f>Graduate!$B22</f>
        <v/>
      </c>
      <c r="C23" s="5" t="str">
        <f>Graduate!$C22</f>
        <v/>
      </c>
      <c r="D23" s="7" t="e">
        <f>Graduate!$F22</f>
        <v>#DIV/0!</v>
      </c>
    </row>
    <row r="24" spans="1:4">
      <c r="A24" s="5" t="str">
        <f>IF(Graduate!$H23&gt;"",Graduate!$H23,"")</f>
        <v/>
      </c>
      <c r="B24" s="5" t="str">
        <f>Graduate!$B23</f>
        <v/>
      </c>
      <c r="C24" s="5" t="str">
        <f>Graduate!$C23</f>
        <v/>
      </c>
      <c r="D24" s="7" t="e">
        <f>Graduate!$F23</f>
        <v>#DIV/0!</v>
      </c>
    </row>
    <row r="25" spans="1:4">
      <c r="A25" s="5" t="str">
        <f>IF(Graduate!$H24&gt;"",Graduate!$H24,"")</f>
        <v/>
      </c>
      <c r="B25" s="5" t="str">
        <f>Graduate!$B24</f>
        <v/>
      </c>
      <c r="C25" s="5" t="str">
        <f>Graduate!$C24</f>
        <v/>
      </c>
      <c r="D25" s="7" t="e">
        <f>Graduate!$F24</f>
        <v>#DIV/0!</v>
      </c>
    </row>
    <row r="26" spans="1:4">
      <c r="A26" s="5" t="str">
        <f>IF(Graduate!$H25&gt;"",Graduate!$H25,"")</f>
        <v/>
      </c>
      <c r="B26" s="5" t="str">
        <f>Graduate!$B25</f>
        <v/>
      </c>
      <c r="C26" s="5" t="str">
        <f>Graduate!$C25</f>
        <v/>
      </c>
      <c r="D26" s="7" t="e">
        <f>Graduate!$F25</f>
        <v>#DIV/0!</v>
      </c>
    </row>
    <row r="27" spans="1:4">
      <c r="A27" s="5" t="str">
        <f>IF(Graduate!$H26&gt;"",Graduate!$H26,"")</f>
        <v/>
      </c>
      <c r="B27" s="5" t="str">
        <f>Graduate!$B26</f>
        <v/>
      </c>
      <c r="C27" s="5" t="str">
        <f>Graduate!$C26</f>
        <v/>
      </c>
      <c r="D27" s="7" t="e">
        <f>Graduate!$F26</f>
        <v>#DIV/0!</v>
      </c>
    </row>
    <row r="28" spans="1:4">
      <c r="A28" s="5" t="str">
        <f>IF(Graduate!$H27&gt;"",Graduate!$H27,"")</f>
        <v/>
      </c>
      <c r="B28" s="5" t="str">
        <f>Graduate!$B27</f>
        <v/>
      </c>
      <c r="C28" s="5" t="str">
        <f>Graduate!$C27</f>
        <v/>
      </c>
      <c r="D28" s="7" t="e">
        <f>Graduate!$F27</f>
        <v>#DIV/0!</v>
      </c>
    </row>
    <row r="29" spans="1:4">
      <c r="A29" s="5" t="str">
        <f>IF(Graduate!$H28&gt;"",Graduate!$H28,"")</f>
        <v/>
      </c>
      <c r="B29" s="5" t="str">
        <f>Graduate!$B28</f>
        <v/>
      </c>
      <c r="C29" s="5" t="str">
        <f>Graduate!$C28</f>
        <v/>
      </c>
      <c r="D29" s="7" t="e">
        <f>Graduate!$F28</f>
        <v>#DIV/0!</v>
      </c>
    </row>
    <row r="30" spans="1:4">
      <c r="A30" s="5" t="str">
        <f>IF(Graduate!$H29&gt;"",Graduate!$H29,"")</f>
        <v/>
      </c>
      <c r="B30" s="5" t="str">
        <f>Graduate!$B29</f>
        <v/>
      </c>
      <c r="C30" s="5" t="str">
        <f>Graduate!$C29</f>
        <v/>
      </c>
      <c r="D30" s="7" t="e">
        <f>Graduate!$F29</f>
        <v>#DIV/0!</v>
      </c>
    </row>
    <row r="31" spans="1:4">
      <c r="A31" s="5" t="str">
        <f>IF(Graduate!$H30&gt;"",Graduate!$H30,"")</f>
        <v/>
      </c>
      <c r="B31" s="5" t="str">
        <f>Graduate!$B30</f>
        <v/>
      </c>
      <c r="C31" s="5" t="str">
        <f>Graduate!$C30</f>
        <v/>
      </c>
      <c r="D31" s="7" t="e">
        <f>Graduate!$F30</f>
        <v>#DIV/0!</v>
      </c>
    </row>
    <row r="32" spans="1:4">
      <c r="A32" s="5" t="str">
        <f>IF(Graduate!$H31&gt;"",Graduate!$H31,"")</f>
        <v/>
      </c>
      <c r="B32" s="5" t="str">
        <f>Graduate!$B31</f>
        <v/>
      </c>
      <c r="C32" s="5" t="str">
        <f>Graduate!$C31</f>
        <v/>
      </c>
      <c r="D32" s="7" t="e">
        <f>Graduate!$F31</f>
        <v>#DIV/0!</v>
      </c>
    </row>
    <row r="33" spans="1:4">
      <c r="A33" s="5" t="str">
        <f>IF(Graduate!$H32&gt;"",Graduate!$H32,"")</f>
        <v/>
      </c>
      <c r="B33" s="5" t="str">
        <f>Graduate!$B32</f>
        <v/>
      </c>
      <c r="C33" s="5" t="str">
        <f>Graduate!$C32</f>
        <v/>
      </c>
      <c r="D33" s="7" t="e">
        <f>Graduate!$F32</f>
        <v>#DIV/0!</v>
      </c>
    </row>
    <row r="34" spans="1:4">
      <c r="A34" s="5" t="str">
        <f>IF(Graduate!$H33&gt;"",Graduate!$H33,"")</f>
        <v/>
      </c>
      <c r="B34" s="5" t="str">
        <f>Graduate!$B33</f>
        <v/>
      </c>
      <c r="C34" s="5" t="str">
        <f>Graduate!$C33</f>
        <v/>
      </c>
      <c r="D34" s="7" t="e">
        <f>Graduate!$F33</f>
        <v>#DIV/0!</v>
      </c>
    </row>
    <row r="35" spans="1:4">
      <c r="A35" s="5" t="str">
        <f>IF(Graduate!$H34&gt;"",Graduate!$H34,"")</f>
        <v/>
      </c>
      <c r="B35" s="5" t="str">
        <f>Graduate!$B34</f>
        <v/>
      </c>
      <c r="C35" s="5" t="str">
        <f>Graduate!$C34</f>
        <v/>
      </c>
      <c r="D35" s="7" t="e">
        <f>Graduate!$F34</f>
        <v>#DIV/0!</v>
      </c>
    </row>
    <row r="36" spans="1:4">
      <c r="A36" s="5" t="str">
        <f>IF(Graduate!$H35&gt;"",Graduate!$H35,"")</f>
        <v/>
      </c>
      <c r="B36" s="5" t="str">
        <f>Graduate!$B35</f>
        <v/>
      </c>
      <c r="C36" s="5" t="str">
        <f>Graduate!$C35</f>
        <v/>
      </c>
      <c r="D36" s="7" t="e">
        <f>Graduate!$F35</f>
        <v>#DIV/0!</v>
      </c>
    </row>
    <row r="37" spans="1:4">
      <c r="A37" s="5" t="str">
        <f>IF(Graduate!$H36&gt;"",Graduate!$H36,"")</f>
        <v/>
      </c>
      <c r="B37" s="5" t="str">
        <f>Graduate!$B36</f>
        <v/>
      </c>
      <c r="C37" s="5" t="str">
        <f>Graduate!$C36</f>
        <v/>
      </c>
      <c r="D37" s="7" t="e">
        <f>Graduate!$F36</f>
        <v>#DIV/0!</v>
      </c>
    </row>
    <row r="38" spans="1:4">
      <c r="A38" s="5" t="str">
        <f>IF(Graduate!$H37&gt;"",Graduate!$H37,"")</f>
        <v/>
      </c>
      <c r="B38" s="5" t="str">
        <f>Graduate!$B37</f>
        <v/>
      </c>
      <c r="C38" s="5" t="str">
        <f>Graduate!$C37</f>
        <v/>
      </c>
      <c r="D38" s="7" t="e">
        <f>Graduate!$F37</f>
        <v>#DIV/0!</v>
      </c>
    </row>
    <row r="39" spans="1:4">
      <c r="A39" s="5" t="str">
        <f>IF(Graduate!$H38&gt;"",Graduate!$H38,"")</f>
        <v/>
      </c>
      <c r="B39" s="5" t="str">
        <f>Graduate!$B38</f>
        <v/>
      </c>
      <c r="C39" s="5" t="str">
        <f>Graduate!$C38</f>
        <v/>
      </c>
      <c r="D39" s="7" t="e">
        <f>Graduate!$F38</f>
        <v>#DIV/0!</v>
      </c>
    </row>
    <row r="40" spans="1:4">
      <c r="A40" s="5" t="str">
        <f>IF(Graduate!$H39&gt;"",Graduate!$H39,"")</f>
        <v/>
      </c>
      <c r="B40" s="5" t="str">
        <f>Graduate!$B39</f>
        <v/>
      </c>
      <c r="C40" s="5" t="str">
        <f>Graduate!$C39</f>
        <v/>
      </c>
      <c r="D40" s="7" t="e">
        <f>Graduate!$F39</f>
        <v>#DIV/0!</v>
      </c>
    </row>
    <row r="41" spans="1:4">
      <c r="A41" s="5" t="str">
        <f>IF(Graduate!$H40&gt;"",Graduate!$H40,"")</f>
        <v/>
      </c>
      <c r="B41" s="5" t="str">
        <f>Graduate!$B40</f>
        <v/>
      </c>
      <c r="C41" s="5" t="str">
        <f>Graduate!$C40</f>
        <v/>
      </c>
      <c r="D41" s="7" t="e">
        <f>Graduate!$F40</f>
        <v>#DIV/0!</v>
      </c>
    </row>
    <row r="42" spans="1:4">
      <c r="A42" s="5" t="str">
        <f>IF(Graduate!$H41&gt;"",Graduate!$H41,"")</f>
        <v/>
      </c>
      <c r="B42" s="5" t="str">
        <f>Graduate!$B41</f>
        <v/>
      </c>
      <c r="C42" s="5" t="str">
        <f>Graduate!$C41</f>
        <v/>
      </c>
      <c r="D42" s="7" t="e">
        <f>Graduate!$F41</f>
        <v>#DIV/0!</v>
      </c>
    </row>
    <row r="43" spans="1:4">
      <c r="A43" s="5" t="str">
        <f>IF(Graduate!$H42&gt;"",Graduate!$H42,"")</f>
        <v/>
      </c>
      <c r="B43" s="5" t="str">
        <f>Graduate!$B42</f>
        <v/>
      </c>
      <c r="C43" s="5" t="str">
        <f>Graduate!$C42</f>
        <v/>
      </c>
      <c r="D43" s="7" t="e">
        <f>Graduate!$F42</f>
        <v>#DIV/0!</v>
      </c>
    </row>
    <row r="44" spans="1:4">
      <c r="A44" s="5" t="str">
        <f>IF(Graduate!$H43&gt;"",Graduate!$H43,"")</f>
        <v/>
      </c>
      <c r="B44" s="5" t="str">
        <f>Graduate!$B43</f>
        <v/>
      </c>
      <c r="C44" s="5" t="str">
        <f>Graduate!$C43</f>
        <v/>
      </c>
      <c r="D44" s="7" t="e">
        <f>Graduate!$F43</f>
        <v>#DIV/0!</v>
      </c>
    </row>
    <row r="45" spans="1:4">
      <c r="A45" s="5" t="str">
        <f>IF(Graduate!$H44&gt;"",Graduate!$H44,"")</f>
        <v/>
      </c>
      <c r="B45" s="5" t="str">
        <f>Graduate!$B44</f>
        <v/>
      </c>
      <c r="C45" s="5" t="str">
        <f>Graduate!$C44</f>
        <v/>
      </c>
      <c r="D45" s="7" t="e">
        <f>Graduate!$F44</f>
        <v>#DIV/0!</v>
      </c>
    </row>
    <row r="46" spans="1:4">
      <c r="A46" s="5" t="str">
        <f>IF(Graduate!$H45&gt;"",Graduate!$H45,"")</f>
        <v/>
      </c>
      <c r="B46" s="5" t="str">
        <f>Graduate!$B45</f>
        <v/>
      </c>
      <c r="C46" s="5" t="str">
        <f>Graduate!$C45</f>
        <v/>
      </c>
      <c r="D46" s="7" t="e">
        <f>Graduate!$F45</f>
        <v>#DIV/0!</v>
      </c>
    </row>
    <row r="47" spans="1:4">
      <c r="A47" s="5" t="str">
        <f>IF(Graduate!$H46&gt;"",Graduate!$H46,"")</f>
        <v/>
      </c>
      <c r="B47" s="5" t="str">
        <f>Graduate!$B46</f>
        <v/>
      </c>
      <c r="C47" s="5" t="str">
        <f>Graduate!$C46</f>
        <v/>
      </c>
      <c r="D47" s="7" t="e">
        <f>Graduate!$F46</f>
        <v>#DIV/0!</v>
      </c>
    </row>
    <row r="48" spans="1:4">
      <c r="A48" s="5" t="str">
        <f>IF(Graduate!$H47&gt;"",Graduate!$H47,"")</f>
        <v/>
      </c>
      <c r="B48" s="5" t="str">
        <f>Graduate!$B47</f>
        <v/>
      </c>
      <c r="C48" s="5" t="str">
        <f>Graduate!$C47</f>
        <v/>
      </c>
      <c r="D48" s="7" t="e">
        <f>Graduate!$F47</f>
        <v>#DIV/0!</v>
      </c>
    </row>
    <row r="49" spans="1:4">
      <c r="A49" s="5" t="str">
        <f>IF(Graduate!$H48&gt;"",Graduate!$H48,"")</f>
        <v/>
      </c>
      <c r="B49" s="5" t="str">
        <f>Graduate!$B48</f>
        <v/>
      </c>
      <c r="C49" s="5" t="str">
        <f>Graduate!$C48</f>
        <v/>
      </c>
      <c r="D49" s="7" t="e">
        <f>Graduate!$F48</f>
        <v>#DIV/0!</v>
      </c>
    </row>
    <row r="50" spans="1:4">
      <c r="A50" s="5" t="str">
        <f>IF(Graduate!$H49&gt;"",Graduate!$H49,"")</f>
        <v/>
      </c>
      <c r="B50" s="5" t="str">
        <f>Graduate!$B49</f>
        <v/>
      </c>
      <c r="C50" s="5" t="str">
        <f>Graduate!$C49</f>
        <v/>
      </c>
      <c r="D50" s="7" t="e">
        <f>Graduate!$F49</f>
        <v>#DIV/0!</v>
      </c>
    </row>
    <row r="51" spans="1:4">
      <c r="A51" s="5" t="str">
        <f>IF(Graduate!$H50&gt;"",Graduate!$H50,"")</f>
        <v/>
      </c>
      <c r="B51" s="5" t="str">
        <f>Graduate!$B50</f>
        <v/>
      </c>
      <c r="C51" s="5" t="str">
        <f>Graduate!$C50</f>
        <v/>
      </c>
      <c r="D51" s="7" t="e">
        <f>Graduate!$F50</f>
        <v>#DIV/0!</v>
      </c>
    </row>
    <row r="52" spans="1:4">
      <c r="A52" s="5" t="str">
        <f>IF(Graduate!$H51&gt;"",Graduate!$H51,"")</f>
        <v/>
      </c>
      <c r="B52" s="5" t="str">
        <f>Graduate!$B51</f>
        <v/>
      </c>
      <c r="C52" s="5" t="str">
        <f>Graduate!$C51</f>
        <v/>
      </c>
      <c r="D52" s="7" t="e">
        <f>Graduate!$F51</f>
        <v>#DIV/0!</v>
      </c>
    </row>
    <row r="53" spans="1:4">
      <c r="A53" s="5" t="str">
        <f>IF(Graduate!$H52&gt;"",Graduate!$H52,"")</f>
        <v/>
      </c>
      <c r="B53" s="5" t="str">
        <f>Graduate!$B52</f>
        <v/>
      </c>
      <c r="C53" s="5" t="str">
        <f>Graduate!$C52</f>
        <v/>
      </c>
      <c r="D53" s="7" t="e">
        <f>Graduate!$F52</f>
        <v>#DIV/0!</v>
      </c>
    </row>
    <row r="54" spans="1:4">
      <c r="A54" s="5" t="str">
        <f>IF(Graduate!$H53&gt;"",Graduate!$H53,"")</f>
        <v/>
      </c>
      <c r="B54" s="5" t="str">
        <f>Graduate!$B53</f>
        <v/>
      </c>
      <c r="C54" s="5" t="str">
        <f>Graduate!$C53</f>
        <v/>
      </c>
      <c r="D54" s="7" t="e">
        <f>Graduate!$F53</f>
        <v>#DIV/0!</v>
      </c>
    </row>
    <row r="55" spans="1:4">
      <c r="A55" s="5" t="str">
        <f>IF(Graduate!$H54&gt;"",Graduate!$H54,"")</f>
        <v/>
      </c>
      <c r="B55" s="5" t="str">
        <f>Graduate!$B54</f>
        <v/>
      </c>
      <c r="C55" s="5" t="str">
        <f>Graduate!$C54</f>
        <v/>
      </c>
      <c r="D55" s="7" t="e">
        <f>Graduate!$F54</f>
        <v>#DIV/0!</v>
      </c>
    </row>
    <row r="56" spans="1:4">
      <c r="A56" s="5" t="str">
        <f>IF(Graduate!$H55&gt;"",Graduate!$H55,"")</f>
        <v/>
      </c>
      <c r="B56" s="5" t="str">
        <f>Graduate!$B55</f>
        <v/>
      </c>
      <c r="C56" s="5" t="str">
        <f>Graduate!$C55</f>
        <v/>
      </c>
      <c r="D56" s="7" t="e">
        <f>Graduate!$F55</f>
        <v>#DIV/0!</v>
      </c>
    </row>
    <row r="57" spans="1:4">
      <c r="A57" s="5" t="str">
        <f>IF(Graduate!$H56&gt;"",Graduate!$H56,"")</f>
        <v/>
      </c>
      <c r="B57" s="5" t="str">
        <f>Graduate!$B56</f>
        <v/>
      </c>
      <c r="C57" s="5" t="str">
        <f>Graduate!$C56</f>
        <v/>
      </c>
      <c r="D57" s="7" t="e">
        <f>Graduate!$F56</f>
        <v>#DIV/0!</v>
      </c>
    </row>
    <row r="58" spans="1:4">
      <c r="A58" s="5" t="str">
        <f>IF(Graduate!$H57&gt;"",Graduate!$H57,"")</f>
        <v/>
      </c>
      <c r="B58" s="5" t="str">
        <f>Graduate!$B57</f>
        <v/>
      </c>
      <c r="C58" s="5" t="str">
        <f>Graduate!$C57</f>
        <v/>
      </c>
      <c r="D58" s="7" t="e">
        <f>Graduate!$F57</f>
        <v>#DIV/0!</v>
      </c>
    </row>
    <row r="59" spans="1:4">
      <c r="A59" s="5" t="str">
        <f>IF(Graduate!$H58&gt;"",Graduate!$H58,"")</f>
        <v/>
      </c>
      <c r="B59" s="5" t="str">
        <f>Graduate!$B58</f>
        <v/>
      </c>
      <c r="C59" s="5" t="str">
        <f>Graduate!$C58</f>
        <v/>
      </c>
      <c r="D59" s="7" t="e">
        <f>Graduate!$F58</f>
        <v>#DIV/0!</v>
      </c>
    </row>
    <row r="60" spans="1:4">
      <c r="A60" s="5" t="str">
        <f>IF(Graduate!$H59&gt;"",Graduate!$H59,"")</f>
        <v/>
      </c>
      <c r="B60" s="5" t="str">
        <f>Graduate!$B59</f>
        <v/>
      </c>
      <c r="C60" s="5" t="str">
        <f>Graduate!$C59</f>
        <v/>
      </c>
      <c r="D60" s="7" t="e">
        <f>Graduate!$F59</f>
        <v>#DIV/0!</v>
      </c>
    </row>
    <row r="61" spans="1:4">
      <c r="A61" s="5" t="str">
        <f>IF(Graduate!$H60&gt;"",Graduate!$H60,"")</f>
        <v/>
      </c>
      <c r="B61" s="5" t="str">
        <f>Graduate!$B60</f>
        <v/>
      </c>
      <c r="C61" s="5" t="str">
        <f>Graduate!$C60</f>
        <v/>
      </c>
      <c r="D61" s="7" t="e">
        <f>Graduate!$F60</f>
        <v>#DIV/0!</v>
      </c>
    </row>
    <row r="62" spans="1:4">
      <c r="A62" s="5" t="str">
        <f>IF(Graduate!$H61&gt;"",Graduate!$H61,"")</f>
        <v/>
      </c>
      <c r="B62" s="5" t="str">
        <f>Graduate!$B61</f>
        <v/>
      </c>
      <c r="C62" s="5" t="str">
        <f>Graduate!$C61</f>
        <v/>
      </c>
      <c r="D62" s="7" t="e">
        <f>Graduate!$F61</f>
        <v>#DIV/0!</v>
      </c>
    </row>
    <row r="63" spans="1:4">
      <c r="A63" s="5" t="str">
        <f>IF(Graduate!$H62&gt;"",Graduate!$H62,"")</f>
        <v/>
      </c>
      <c r="B63" s="5" t="str">
        <f>Graduate!$B62</f>
        <v/>
      </c>
      <c r="C63" s="5" t="str">
        <f>Graduate!$C62</f>
        <v/>
      </c>
      <c r="D63" s="7" t="e">
        <f>Graduate!$F62</f>
        <v>#DIV/0!</v>
      </c>
    </row>
    <row r="64" spans="1:4">
      <c r="A64" s="5" t="str">
        <f>IF(Graduate!$H63&gt;"",Graduate!$H63,"")</f>
        <v/>
      </c>
      <c r="B64" s="5" t="str">
        <f>Graduate!$B63</f>
        <v/>
      </c>
      <c r="C64" s="5" t="str">
        <f>Graduate!$C63</f>
        <v/>
      </c>
      <c r="D64" s="7" t="e">
        <f>Graduate!$F63</f>
        <v>#DIV/0!</v>
      </c>
    </row>
    <row r="65" spans="1:4">
      <c r="A65" s="5" t="str">
        <f>IF(Graduate!$H64&gt;"",Graduate!$H64,"")</f>
        <v/>
      </c>
      <c r="B65" s="5" t="str">
        <f>Graduate!$B64</f>
        <v/>
      </c>
      <c r="C65" s="5" t="str">
        <f>Graduate!$C64</f>
        <v/>
      </c>
      <c r="D65" s="7" t="e">
        <f>Graduate!$F64</f>
        <v>#DIV/0!</v>
      </c>
    </row>
    <row r="66" spans="1:4">
      <c r="A66" s="5" t="str">
        <f>IF(Graduate!$H65&gt;"",Graduate!$H65,"")</f>
        <v/>
      </c>
      <c r="B66" s="5" t="str">
        <f>Graduate!$B65</f>
        <v/>
      </c>
      <c r="C66" s="5" t="str">
        <f>Graduate!$C65</f>
        <v/>
      </c>
      <c r="D66" s="7" t="e">
        <f>Graduate!$F65</f>
        <v>#DIV/0!</v>
      </c>
    </row>
    <row r="67" spans="1:4">
      <c r="A67" s="5" t="str">
        <f>IF(Graduate!$H66&gt;"",Graduate!$H66,"")</f>
        <v/>
      </c>
      <c r="B67" s="5" t="str">
        <f>Graduate!$B66</f>
        <v/>
      </c>
      <c r="C67" s="5" t="str">
        <f>Graduate!$C66</f>
        <v/>
      </c>
      <c r="D67" s="7" t="e">
        <f>Graduate!$F66</f>
        <v>#DIV/0!</v>
      </c>
    </row>
    <row r="68" spans="1:4">
      <c r="A68" s="5" t="str">
        <f>IF(Graduate!$H67&gt;"",Graduate!$H67,"")</f>
        <v/>
      </c>
      <c r="B68" s="5" t="str">
        <f>Graduate!$B67</f>
        <v/>
      </c>
      <c r="C68" s="5" t="str">
        <f>Graduate!$C67</f>
        <v/>
      </c>
      <c r="D68" s="7" t="e">
        <f>Graduate!$F67</f>
        <v>#DIV/0!</v>
      </c>
    </row>
    <row r="69" spans="1:4">
      <c r="A69" s="5" t="str">
        <f>IF(Graduate!$H68&gt;"",Graduate!$H68,"")</f>
        <v/>
      </c>
      <c r="B69" s="5" t="str">
        <f>Graduate!$B68</f>
        <v/>
      </c>
      <c r="C69" s="5" t="str">
        <f>Graduate!$C68</f>
        <v/>
      </c>
      <c r="D69" s="7" t="e">
        <f>Graduate!$F68</f>
        <v>#DIV/0!</v>
      </c>
    </row>
    <row r="70" spans="1:4">
      <c r="A70" s="5" t="str">
        <f>IF(Graduate!$H69&gt;"",Graduate!$H69,"")</f>
        <v/>
      </c>
      <c r="B70" s="5" t="str">
        <f>Graduate!$B69</f>
        <v/>
      </c>
      <c r="C70" s="5" t="str">
        <f>Graduate!$C69</f>
        <v/>
      </c>
      <c r="D70" s="7" t="e">
        <f>Graduate!$F69</f>
        <v>#DIV/0!</v>
      </c>
    </row>
  </sheetData>
  <autoFilter ref="A10:D70"/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opLeftCell="A8" workbookViewId="0">
      <selection activeCell="A5" sqref="A5:D31"/>
    </sheetView>
  </sheetViews>
  <sheetFormatPr defaultColWidth="9.109375" defaultRowHeight="14.4"/>
  <cols>
    <col min="1" max="1" width="16.44140625" style="108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1" spans="1:4">
      <c r="A1" s="108" t="s">
        <v>65</v>
      </c>
    </row>
    <row r="2" spans="1:4">
      <c r="A2" s="108" t="s">
        <v>68</v>
      </c>
    </row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 t="s">
        <v>61</v>
      </c>
    </row>
    <row r="9" spans="1:4" ht="21">
      <c r="A9" s="109" t="s">
        <v>91</v>
      </c>
    </row>
    <row r="10" spans="1:4">
      <c r="A10" s="110" t="s">
        <v>63</v>
      </c>
      <c r="B10" s="62" t="s">
        <v>3</v>
      </c>
      <c r="C10" s="62" t="s">
        <v>66</v>
      </c>
      <c r="D10" s="62" t="s">
        <v>37</v>
      </c>
    </row>
    <row r="11" spans="1:4">
      <c r="A11" s="110">
        <v>1</v>
      </c>
      <c r="B11" s="5" t="str">
        <f>Streamer!$B20</f>
        <v>Fenton, Peter</v>
      </c>
      <c r="C11" s="5" t="str">
        <f>Streamer!$C20</f>
        <v xml:space="preserve">ACST </v>
      </c>
      <c r="D11" s="7">
        <f>Streamer!$I20</f>
        <v>100</v>
      </c>
    </row>
    <row r="12" spans="1:4">
      <c r="A12" s="110">
        <v>2</v>
      </c>
      <c r="B12" s="5" t="str">
        <f>Streamer!$B50</f>
        <v>Campbell, Dave</v>
      </c>
      <c r="C12" s="5" t="str">
        <f>Streamer!$C50</f>
        <v>Taur</v>
      </c>
      <c r="D12" s="7">
        <f>Streamer!$I50</f>
        <v>97.109461380508606</v>
      </c>
    </row>
    <row r="13" spans="1:4">
      <c r="A13" s="110">
        <v>3</v>
      </c>
      <c r="B13" s="5" t="str">
        <f>Streamer!$B13</f>
        <v>ten Broeke, Ed</v>
      </c>
      <c r="C13" s="5" t="str">
        <f>Streamer!$C13</f>
        <v xml:space="preserve">ACST </v>
      </c>
      <c r="D13" s="7">
        <f>Streamer!$I13</f>
        <v>94.771758016111178</v>
      </c>
    </row>
    <row r="14" spans="1:4">
      <c r="A14" s="110">
        <v>4</v>
      </c>
      <c r="B14" s="5" t="str">
        <f>Streamer!$B14</f>
        <v>Steane, Mal</v>
      </c>
      <c r="C14" s="5" t="str">
        <f>Streamer!$C14</f>
        <v xml:space="preserve">ACST </v>
      </c>
      <c r="D14" s="7">
        <f>Streamer!$I14</f>
        <v>90.559679882061801</v>
      </c>
    </row>
    <row r="15" spans="1:4">
      <c r="A15" s="110">
        <v>5</v>
      </c>
      <c r="B15" s="5" t="str">
        <f>Streamer!$B15</f>
        <v>Prairie, Don</v>
      </c>
      <c r="C15" s="5" t="str">
        <f>Streamer!$C15</f>
        <v xml:space="preserve">ACST </v>
      </c>
      <c r="D15" s="7">
        <f>Streamer!$I15</f>
        <v>86.03696098562628</v>
      </c>
    </row>
    <row r="16" spans="1:4">
      <c r="A16" s="110">
        <v>6</v>
      </c>
      <c r="B16" s="5" t="str">
        <f>Streamer!$B29</f>
        <v>Kunkel, Dave</v>
      </c>
      <c r="C16" s="5" t="str">
        <f>Streamer!$C29</f>
        <v>RNAC</v>
      </c>
      <c r="D16" s="7">
        <f>Streamer!$I29</f>
        <v>85.815826883588699</v>
      </c>
    </row>
    <row r="17" spans="1:4">
      <c r="A17" s="110">
        <v>7</v>
      </c>
      <c r="B17" s="5" t="str">
        <f>Streamer!$B49</f>
        <v>Crombie, Owen</v>
      </c>
      <c r="C17" s="5" t="str">
        <f>Streamer!$C49</f>
        <v xml:space="preserve">RVAC </v>
      </c>
      <c r="D17" s="7">
        <f>Streamer!$I49</f>
        <v>80.789764650134245</v>
      </c>
    </row>
    <row r="18" spans="1:4">
      <c r="A18" s="110">
        <v>8</v>
      </c>
      <c r="B18" s="5" t="str">
        <f>Streamer!$B31</f>
        <v>Garnaut, Rod</v>
      </c>
      <c r="C18" s="5" t="str">
        <f>Streamer!$C31</f>
        <v>RACWA</v>
      </c>
      <c r="D18" s="7">
        <f>Streamer!$I31</f>
        <v>78.588187992705429</v>
      </c>
    </row>
    <row r="19" spans="1:4">
      <c r="A19" s="110">
        <v>9</v>
      </c>
      <c r="B19" s="5" t="str">
        <f>Streamer!$B47</f>
        <v>Stopp, Andrew</v>
      </c>
      <c r="C19" s="5" t="str">
        <f>Streamer!$C47</f>
        <v xml:space="preserve">RVAC </v>
      </c>
      <c r="D19" s="7">
        <f>Streamer!$I47</f>
        <v>76.85558794388362</v>
      </c>
    </row>
    <row r="20" spans="1:4">
      <c r="A20" s="110">
        <v>10</v>
      </c>
      <c r="B20" s="5" t="str">
        <f>Streamer!$B23</f>
        <v>Burdon, Luke</v>
      </c>
      <c r="C20" s="5" t="str">
        <f>Streamer!$C23</f>
        <v>LVAC</v>
      </c>
      <c r="D20" s="7">
        <f>Streamer!$I23</f>
        <v>64.945649832713471</v>
      </c>
    </row>
    <row r="21" spans="1:4">
      <c r="A21" s="110">
        <v>11</v>
      </c>
      <c r="B21" s="5" t="str">
        <f>Streamer!$B42</f>
        <v>Bright, Robert</v>
      </c>
      <c r="C21" s="5" t="str">
        <f>Streamer!$C42</f>
        <v xml:space="preserve">RVAC </v>
      </c>
      <c r="D21" s="7">
        <f>Streamer!$I42</f>
        <v>59.476457833747354</v>
      </c>
    </row>
    <row r="22" spans="1:4">
      <c r="A22" s="110">
        <v>12</v>
      </c>
      <c r="B22" s="5" t="str">
        <f>Streamer!$B24</f>
        <v>Lawn, Jamey</v>
      </c>
      <c r="C22" s="5" t="str">
        <f>Streamer!$C24</f>
        <v>LVAC</v>
      </c>
      <c r="D22" s="7">
        <f>Streamer!$I24</f>
        <v>50.24166798294106</v>
      </c>
    </row>
    <row r="23" spans="1:4">
      <c r="A23" s="110">
        <v>13</v>
      </c>
      <c r="B23" s="5" t="str">
        <f>Streamer!$B27</f>
        <v>Horsburgh, Peter</v>
      </c>
      <c r="C23" s="5" t="str">
        <f>Streamer!$C27</f>
        <v>RNAC</v>
      </c>
      <c r="D23" s="7">
        <f>Streamer!$I27</f>
        <v>48.470489127573316</v>
      </c>
    </row>
    <row r="24" spans="1:4">
      <c r="A24" s="110">
        <v>14</v>
      </c>
      <c r="B24" s="5" t="str">
        <f>Streamer!$B28</f>
        <v>Kennewell, Greg</v>
      </c>
      <c r="C24" s="5" t="str">
        <f>Streamer!$C28</f>
        <v>RNAC</v>
      </c>
      <c r="D24" s="7">
        <f>Streamer!$I28</f>
        <v>47.912388774811774</v>
      </c>
    </row>
    <row r="25" spans="1:4">
      <c r="A25" s="110">
        <v>15</v>
      </c>
      <c r="B25" s="5" t="str">
        <f>Streamer!$B16</f>
        <v>Broadhead, John</v>
      </c>
      <c r="C25" s="5" t="str">
        <f>Streamer!$C16</f>
        <v xml:space="preserve">ACST </v>
      </c>
      <c r="D25" s="7">
        <f>Streamer!$I16</f>
        <v>43.121149897330589</v>
      </c>
    </row>
    <row r="26" spans="1:4">
      <c r="A26" s="110">
        <v>16</v>
      </c>
      <c r="B26" s="5" t="str">
        <f>Streamer!$B18</f>
        <v>Peter Waite</v>
      </c>
      <c r="C26" s="5" t="str">
        <f>Streamer!$C18</f>
        <v xml:space="preserve">ACST </v>
      </c>
      <c r="D26" s="7">
        <f>Streamer!$I18</f>
        <v>42.252408782182904</v>
      </c>
    </row>
    <row r="27" spans="1:4">
      <c r="A27" s="110">
        <v>17</v>
      </c>
      <c r="B27" s="5" t="str">
        <f>Streamer!$B19</f>
        <v>Bright, John</v>
      </c>
      <c r="C27" s="5" t="str">
        <f>Streamer!$C19</f>
        <v xml:space="preserve">ACST </v>
      </c>
      <c r="D27" s="7">
        <f>Streamer!$I19</f>
        <v>35.523613963039011</v>
      </c>
    </row>
    <row r="28" spans="1:4">
      <c r="A28" s="110">
        <v>18</v>
      </c>
      <c r="B28" s="5" t="str">
        <f>Streamer!$B44</f>
        <v>Morton, Gary</v>
      </c>
      <c r="C28" s="5" t="str">
        <f>Streamer!$C44</f>
        <v xml:space="preserve">RVAC </v>
      </c>
      <c r="D28" s="7">
        <f>Streamer!$I44</f>
        <v>33.421404057954362</v>
      </c>
    </row>
    <row r="29" spans="1:4">
      <c r="A29" s="110">
        <v>19</v>
      </c>
      <c r="B29" s="5" t="str">
        <f>Streamer!$B33</f>
        <v>Barry. Des</v>
      </c>
      <c r="C29" s="5" t="str">
        <f>Streamer!$C33</f>
        <v>RNZAC</v>
      </c>
      <c r="D29" s="7">
        <f>Streamer!$I33</f>
        <v>24.73016374453746</v>
      </c>
    </row>
    <row r="30" spans="1:4">
      <c r="A30" s="110">
        <v>20</v>
      </c>
      <c r="B30" s="5" t="str">
        <f>Streamer!$B39</f>
        <v>Dawes, Bill</v>
      </c>
      <c r="C30" s="5" t="str">
        <f>Streamer!$C39</f>
        <v>Schoies</v>
      </c>
      <c r="D30" s="7">
        <f>Streamer!$I39</f>
        <v>17.155411323789142</v>
      </c>
    </row>
    <row r="31" spans="1:4">
      <c r="A31" s="110">
        <v>21</v>
      </c>
      <c r="B31" s="5" t="str">
        <f>Streamer!$B40</f>
        <v>Hand, Ray</v>
      </c>
      <c r="C31" s="5" t="str">
        <f>Streamer!$C40</f>
        <v>Schoies</v>
      </c>
      <c r="D31" s="7">
        <f>Streamer!$I40</f>
        <v>0</v>
      </c>
    </row>
    <row r="32" spans="1:4">
      <c r="A32" s="111" t="str">
        <f>IF(Streamer!$K21&gt;"",Streamer!$K21,"")</f>
        <v/>
      </c>
      <c r="B32" s="5" t="str">
        <f>Streamer!$B21</f>
        <v/>
      </c>
      <c r="C32" s="5" t="str">
        <f>Streamer!$C21</f>
        <v/>
      </c>
      <c r="D32" s="7"/>
    </row>
    <row r="33" spans="1:4">
      <c r="A33" s="111" t="str">
        <f>IF(Streamer!$K22&gt;"",Streamer!$K22,"")</f>
        <v/>
      </c>
      <c r="B33" s="5" t="str">
        <f>Streamer!$B22</f>
        <v/>
      </c>
      <c r="C33" s="5" t="str">
        <f>Streamer!$C22</f>
        <v/>
      </c>
      <c r="D33" s="7"/>
    </row>
    <row r="34" spans="1:4">
      <c r="A34" s="111" t="str">
        <f>IF(Streamer!$K25&gt;"",Streamer!$K25,"")</f>
        <v/>
      </c>
      <c r="B34" s="5" t="str">
        <f>Streamer!$B25</f>
        <v/>
      </c>
      <c r="C34" s="5" t="str">
        <f>Streamer!$C25</f>
        <v/>
      </c>
      <c r="D34" s="7"/>
    </row>
    <row r="35" spans="1:4">
      <c r="A35" s="111" t="str">
        <f>IF(Streamer!$K26&gt;"",Streamer!$K26,"")</f>
        <v/>
      </c>
      <c r="B35" s="5" t="str">
        <f>Streamer!$B26</f>
        <v/>
      </c>
      <c r="C35" s="5" t="str">
        <f>Streamer!$C26</f>
        <v/>
      </c>
      <c r="D35" s="7"/>
    </row>
    <row r="36" spans="1:4">
      <c r="A36" s="111" t="str">
        <f>IF(Streamer!$K30&gt;"",Streamer!$K30,"")</f>
        <v/>
      </c>
      <c r="B36" s="5" t="str">
        <f>Streamer!$B30</f>
        <v/>
      </c>
      <c r="C36" s="5" t="str">
        <f>Streamer!$C30</f>
        <v/>
      </c>
      <c r="D36" s="7"/>
    </row>
    <row r="37" spans="1:4">
      <c r="A37" s="111" t="str">
        <f>IF(Streamer!$K32&gt;"",Streamer!$K32,"")</f>
        <v/>
      </c>
      <c r="B37" s="5" t="str">
        <f>Streamer!$B32</f>
        <v/>
      </c>
      <c r="C37" s="5" t="str">
        <f>Streamer!$C32</f>
        <v/>
      </c>
      <c r="D37" s="7"/>
    </row>
    <row r="38" spans="1:4">
      <c r="A38" s="111" t="str">
        <f>IF(Streamer!$K34&gt;"",Streamer!$K34,"")</f>
        <v/>
      </c>
      <c r="B38" s="5" t="str">
        <f>Streamer!$B34</f>
        <v/>
      </c>
      <c r="C38" s="5" t="str">
        <f>Streamer!$C34</f>
        <v/>
      </c>
      <c r="D38" s="7"/>
    </row>
    <row r="39" spans="1:4">
      <c r="A39" s="111" t="str">
        <f>IF(Streamer!$K35&gt;"",Streamer!$K35,"")</f>
        <v/>
      </c>
      <c r="B39" s="5" t="str">
        <f>Streamer!$B35</f>
        <v/>
      </c>
      <c r="C39" s="5" t="str">
        <f>Streamer!$C35</f>
        <v/>
      </c>
      <c r="D39" s="7"/>
    </row>
    <row r="40" spans="1:4">
      <c r="A40" s="111" t="str">
        <f>IF(Streamer!$K36&gt;"",Streamer!$K36,"")</f>
        <v/>
      </c>
      <c r="B40" s="5" t="str">
        <f>Streamer!$B36</f>
        <v/>
      </c>
      <c r="C40" s="5" t="str">
        <f>Streamer!$C36</f>
        <v/>
      </c>
      <c r="D40" s="7"/>
    </row>
    <row r="41" spans="1:4">
      <c r="A41" s="111" t="str">
        <f>IF(Streamer!$K37&gt;"",Streamer!$K37,"")</f>
        <v/>
      </c>
      <c r="B41" s="5" t="str">
        <f>Streamer!$B37</f>
        <v/>
      </c>
      <c r="C41" s="5" t="str">
        <f>Streamer!$C37</f>
        <v/>
      </c>
      <c r="D41" s="7"/>
    </row>
    <row r="42" spans="1:4">
      <c r="A42" s="111" t="str">
        <f>IF(Streamer!$K38&gt;"",Streamer!$K38,"")</f>
        <v/>
      </c>
      <c r="B42" s="5" t="str">
        <f>Streamer!$B38</f>
        <v/>
      </c>
      <c r="C42" s="5" t="str">
        <f>Streamer!$C38</f>
        <v/>
      </c>
      <c r="D42" s="7"/>
    </row>
    <row r="43" spans="1:4">
      <c r="A43" s="111" t="str">
        <f>IF(Streamer!$K40&gt;"",Streamer!$K40,"")</f>
        <v/>
      </c>
    </row>
    <row r="44" spans="1:4">
      <c r="A44" s="111" t="str">
        <f>IF(Streamer!$K41&gt;"",Streamer!$K41,"")</f>
        <v/>
      </c>
      <c r="B44" s="5" t="str">
        <f>Streamer!$B41</f>
        <v/>
      </c>
      <c r="C44" s="5" t="str">
        <f>Streamer!$C41</f>
        <v/>
      </c>
      <c r="D44" s="7"/>
    </row>
    <row r="45" spans="1:4">
      <c r="A45" s="111" t="str">
        <f>IF(Streamer!$K43&gt;"",Streamer!$K43,"")</f>
        <v/>
      </c>
      <c r="B45" s="5" t="str">
        <f>Streamer!$B43</f>
        <v/>
      </c>
      <c r="C45" s="5" t="str">
        <f>Streamer!$C43</f>
        <v/>
      </c>
      <c r="D45" s="7"/>
    </row>
    <row r="46" spans="1:4">
      <c r="A46" s="111" t="str">
        <f>IF(Streamer!$K45&gt;"",Streamer!$K45,"")</f>
        <v/>
      </c>
      <c r="B46" s="5" t="str">
        <f>Streamer!$B45</f>
        <v/>
      </c>
      <c r="C46" s="5" t="str">
        <f>Streamer!$C45</f>
        <v/>
      </c>
      <c r="D46" s="7"/>
    </row>
    <row r="47" spans="1:4">
      <c r="A47" s="111" t="str">
        <f>IF(Streamer!$K46&gt;"",Streamer!$K46,"")</f>
        <v/>
      </c>
      <c r="B47" s="5" t="str">
        <f>Streamer!$B46</f>
        <v/>
      </c>
      <c r="C47" s="5" t="str">
        <f>Streamer!$C46</f>
        <v/>
      </c>
      <c r="D47" s="7"/>
    </row>
    <row r="48" spans="1:4">
      <c r="A48" s="111" t="str">
        <f>IF(Streamer!$K48&gt;"",Streamer!$K48,"")</f>
        <v/>
      </c>
      <c r="B48" s="5" t="str">
        <f>Streamer!$B48</f>
        <v/>
      </c>
      <c r="C48" s="5" t="str">
        <f>Streamer!$C48</f>
        <v/>
      </c>
      <c r="D48" s="7"/>
    </row>
    <row r="49" spans="1:4">
      <c r="A49" s="111" t="str">
        <f>IF(Streamer!$K51&gt;"",Streamer!$K51,"")</f>
        <v/>
      </c>
      <c r="B49" s="5" t="str">
        <f>Streamer!$B51</f>
        <v/>
      </c>
      <c r="C49" s="5" t="str">
        <f>Streamer!$C51</f>
        <v/>
      </c>
      <c r="D49" s="7"/>
    </row>
    <row r="50" spans="1:4">
      <c r="A50" s="111" t="str">
        <f>IF(Streamer!$K52&gt;"",Streamer!$K52,"")</f>
        <v/>
      </c>
      <c r="B50" s="5" t="str">
        <f>Streamer!$B52</f>
        <v/>
      </c>
      <c r="C50" s="5" t="str">
        <f>Streamer!$C52</f>
        <v/>
      </c>
      <c r="D50" s="7"/>
    </row>
    <row r="51" spans="1:4">
      <c r="A51" s="111" t="str">
        <f>IF(Streamer!$K53&gt;"",Streamer!$K53,"")</f>
        <v/>
      </c>
      <c r="B51" s="5" t="str">
        <f>Streamer!$B53</f>
        <v/>
      </c>
      <c r="C51" s="5" t="str">
        <f>Streamer!$C53</f>
        <v/>
      </c>
      <c r="D51" s="7"/>
    </row>
    <row r="52" spans="1:4">
      <c r="A52" s="111" t="str">
        <f>IF(Streamer!$K54&gt;"",Streamer!$K54,"")</f>
        <v/>
      </c>
      <c r="B52" s="5" t="str">
        <f>Streamer!$B54</f>
        <v/>
      </c>
      <c r="C52" s="5" t="str">
        <f>Streamer!$C54</f>
        <v/>
      </c>
      <c r="D52" s="7"/>
    </row>
    <row r="53" spans="1:4">
      <c r="A53" s="111" t="str">
        <f>IF(Streamer!$K55&gt;"",Streamer!$K55,"")</f>
        <v/>
      </c>
      <c r="B53" s="5" t="str">
        <f>Streamer!$B55</f>
        <v/>
      </c>
      <c r="C53" s="5" t="str">
        <f>Streamer!$C55</f>
        <v/>
      </c>
      <c r="D53" s="7"/>
    </row>
    <row r="54" spans="1:4">
      <c r="A54" s="111" t="str">
        <f>IF(Streamer!$K56&gt;"",Streamer!$K56,"")</f>
        <v/>
      </c>
      <c r="B54" s="5" t="str">
        <f>Streamer!$B56</f>
        <v/>
      </c>
      <c r="C54" s="5" t="str">
        <f>Streamer!$C56</f>
        <v/>
      </c>
      <c r="D54" s="7"/>
    </row>
    <row r="55" spans="1:4">
      <c r="A55" s="111" t="str">
        <f>IF(Streamer!$K57&gt;"",Streamer!$K57,"")</f>
        <v/>
      </c>
      <c r="B55" s="5" t="str">
        <f>Streamer!$B57</f>
        <v/>
      </c>
      <c r="C55" s="5" t="str">
        <f>Streamer!$C57</f>
        <v/>
      </c>
      <c r="D55" s="7"/>
    </row>
    <row r="56" spans="1:4">
      <c r="A56" s="111" t="str">
        <f>IF(Streamer!$K58&gt;"",Streamer!$K58,"")</f>
        <v/>
      </c>
      <c r="B56" s="5" t="str">
        <f>Streamer!$B58</f>
        <v/>
      </c>
      <c r="C56" s="5" t="str">
        <f>Streamer!$C58</f>
        <v/>
      </c>
      <c r="D56" s="7"/>
    </row>
    <row r="57" spans="1:4">
      <c r="A57" s="111" t="str">
        <f>IF(Streamer!$K59&gt;"",Streamer!$K59,"")</f>
        <v/>
      </c>
      <c r="B57" s="5" t="str">
        <f>Streamer!$B59</f>
        <v/>
      </c>
      <c r="C57" s="5" t="str">
        <f>Streamer!$C59</f>
        <v/>
      </c>
      <c r="D57" s="7"/>
    </row>
    <row r="58" spans="1:4">
      <c r="A58" s="111" t="str">
        <f>IF(Streamer!$K60&gt;"",Streamer!$K60,"")</f>
        <v/>
      </c>
      <c r="B58" s="5" t="str">
        <f>Streamer!$B60</f>
        <v/>
      </c>
      <c r="C58" s="5" t="str">
        <f>Streamer!$C60</f>
        <v/>
      </c>
      <c r="D58" s="7"/>
    </row>
    <row r="59" spans="1:4">
      <c r="A59" s="111" t="str">
        <f>IF(Streamer!$K61&gt;"",Streamer!$K61,"")</f>
        <v/>
      </c>
      <c r="B59" s="5" t="str">
        <f>Streamer!$B61</f>
        <v/>
      </c>
      <c r="C59" s="5" t="str">
        <f>Streamer!$C61</f>
        <v/>
      </c>
      <c r="D59" s="7"/>
    </row>
    <row r="60" spans="1:4">
      <c r="A60" s="111" t="str">
        <f>IF(Streamer!$K62&gt;"",Streamer!$K62,"")</f>
        <v/>
      </c>
      <c r="B60" s="5" t="str">
        <f>Streamer!$B62</f>
        <v/>
      </c>
      <c r="C60" s="5" t="str">
        <f>Streamer!$C62</f>
        <v/>
      </c>
      <c r="D60" s="7"/>
    </row>
    <row r="61" spans="1:4">
      <c r="A61" s="111" t="str">
        <f>IF(Streamer!$K63&gt;"",Streamer!$K63,"")</f>
        <v/>
      </c>
      <c r="B61" s="5" t="str">
        <f>Streamer!$B63</f>
        <v/>
      </c>
      <c r="C61" s="5" t="str">
        <f>Streamer!$C63</f>
        <v/>
      </c>
      <c r="D61" s="7"/>
    </row>
    <row r="62" spans="1:4">
      <c r="A62" s="111" t="str">
        <f>IF(Streamer!$K64&gt;"",Streamer!$K64,"")</f>
        <v/>
      </c>
      <c r="B62" s="5" t="str">
        <f>Streamer!$B64</f>
        <v/>
      </c>
      <c r="C62" s="5" t="str">
        <f>Streamer!$C64</f>
        <v/>
      </c>
      <c r="D62" s="7"/>
    </row>
    <row r="63" spans="1:4">
      <c r="A63" s="111" t="str">
        <f>IF(Streamer!$K65&gt;"",Streamer!$K65,"")</f>
        <v/>
      </c>
      <c r="B63" s="5" t="str">
        <f>Streamer!$B65</f>
        <v/>
      </c>
      <c r="C63" s="5" t="str">
        <f>Streamer!$C65</f>
        <v/>
      </c>
      <c r="D63" s="7"/>
    </row>
    <row r="64" spans="1:4">
      <c r="A64" s="111" t="str">
        <f>IF(Streamer!$K66&gt;"",Streamer!$K66,"")</f>
        <v/>
      </c>
      <c r="B64" s="5" t="str">
        <f>Streamer!$B66</f>
        <v/>
      </c>
      <c r="C64" s="5" t="str">
        <f>Streamer!$C66</f>
        <v/>
      </c>
      <c r="D64" s="7"/>
    </row>
    <row r="65" spans="1:4">
      <c r="A65" s="111" t="str">
        <f>IF(Streamer!$K67&gt;"",Streamer!$K67,"")</f>
        <v/>
      </c>
      <c r="B65" s="5" t="str">
        <f>Streamer!$B67</f>
        <v/>
      </c>
      <c r="C65" s="5" t="str">
        <f>Streamer!$C67</f>
        <v/>
      </c>
      <c r="D65" s="7"/>
    </row>
    <row r="66" spans="1:4">
      <c r="A66" s="111" t="str">
        <f>IF(Streamer!$K68&gt;"",Streamer!$K68,"")</f>
        <v/>
      </c>
      <c r="B66" s="5" t="str">
        <f>Streamer!$B68</f>
        <v/>
      </c>
      <c r="C66" s="5" t="str">
        <f>Streamer!$C68</f>
        <v/>
      </c>
      <c r="D66" s="7"/>
    </row>
    <row r="67" spans="1:4">
      <c r="A67" s="111" t="str">
        <f>IF(Streamer!$K69&gt;"",Streamer!$K69,"")</f>
        <v/>
      </c>
      <c r="B67" s="5" t="str">
        <f>Streamer!$B69</f>
        <v/>
      </c>
      <c r="C67" s="5" t="str">
        <f>Streamer!$C69</f>
        <v/>
      </c>
      <c r="D67" s="7"/>
    </row>
    <row r="68" spans="1:4">
      <c r="A68" s="111" t="str">
        <f>IF(Streamer!$K70&gt;"",Streamer!$K70,"")</f>
        <v/>
      </c>
      <c r="B68" s="5" t="str">
        <f>Streamer!$B70</f>
        <v/>
      </c>
      <c r="C68" s="5" t="str">
        <f>Streamer!$C70</f>
        <v/>
      </c>
      <c r="D68" s="7"/>
    </row>
    <row r="69" spans="1:4">
      <c r="A69" s="111" t="str">
        <f>IF(Streamer!$K71&gt;"",Streamer!$K71,"")</f>
        <v/>
      </c>
      <c r="B69" s="5" t="str">
        <f>Streamer!$B71</f>
        <v/>
      </c>
      <c r="C69" s="5" t="str">
        <f>Streamer!$C71</f>
        <v/>
      </c>
      <c r="D69" s="7"/>
    </row>
    <row r="70" spans="1:4">
      <c r="A70" s="111" t="str">
        <f>IF(Streamer!$K72&gt;"",Streamer!$K72,"")</f>
        <v/>
      </c>
      <c r="B70" s="5" t="str">
        <f>Streamer!$B72</f>
        <v/>
      </c>
      <c r="C70" s="5" t="str">
        <f>Streamer!$C72</f>
        <v/>
      </c>
      <c r="D70" s="7"/>
    </row>
  </sheetData>
  <autoFilter ref="A10:D70"/>
  <sortState ref="A11:D48">
    <sortCondition descending="1" ref="D11:D48"/>
  </sortState>
  <printOptions horizontalCentered="1" verticalCentered="1"/>
  <pageMargins left="0.19685039370078741" right="0.19685039370078741" top="0.19685039370078741" bottom="0.19685039370078741" header="0" footer="0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opLeftCell="A5" workbookViewId="0">
      <selection activeCell="G5" sqref="G5:J26"/>
    </sheetView>
  </sheetViews>
  <sheetFormatPr defaultColWidth="9.109375" defaultRowHeight="14.4"/>
  <cols>
    <col min="1" max="1" width="16.44140625" style="2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6" width="9.109375" style="2"/>
    <col min="7" max="7" width="20.88671875" style="2" customWidth="1"/>
    <col min="8" max="8" width="19.5546875" style="2" customWidth="1"/>
    <col min="9" max="9" width="16.88671875" style="2" customWidth="1"/>
    <col min="10" max="10" width="16.44140625" style="2" customWidth="1"/>
    <col min="11" max="16384" width="9.109375" style="2"/>
  </cols>
  <sheetData>
    <row r="1" spans="1:10">
      <c r="A1" s="2" t="s">
        <v>65</v>
      </c>
    </row>
    <row r="2" spans="1:10">
      <c r="A2" s="2" t="s">
        <v>68</v>
      </c>
    </row>
    <row r="5" spans="1:10" ht="21">
      <c r="B5" s="60" t="s">
        <v>60</v>
      </c>
      <c r="G5" s="73"/>
      <c r="H5" s="60" t="s">
        <v>60</v>
      </c>
      <c r="I5" s="73"/>
      <c r="J5" s="73"/>
    </row>
    <row r="6" spans="1:10" ht="21">
      <c r="B6" s="61" t="str">
        <f>Registrations!$U$2</f>
        <v>La Trobe Valley 2017</v>
      </c>
      <c r="G6" s="73"/>
      <c r="H6" s="61" t="str">
        <f>Registrations!$U$2</f>
        <v>La Trobe Valley 2017</v>
      </c>
      <c r="I6" s="73"/>
      <c r="J6" s="73"/>
    </row>
    <row r="7" spans="1:10" ht="21">
      <c r="B7" s="60" t="s">
        <v>61</v>
      </c>
      <c r="G7" s="73"/>
      <c r="H7" s="60" t="s">
        <v>61</v>
      </c>
      <c r="I7" s="73"/>
      <c r="J7" s="73"/>
    </row>
    <row r="8" spans="1:10">
      <c r="G8" s="73"/>
      <c r="H8" s="73"/>
      <c r="I8" s="73"/>
      <c r="J8" s="73"/>
    </row>
    <row r="9" spans="1:10" ht="21">
      <c r="A9" s="59" t="s">
        <v>92</v>
      </c>
      <c r="G9" s="59" t="s">
        <v>92</v>
      </c>
      <c r="H9" s="73"/>
      <c r="I9" s="73"/>
      <c r="J9" s="73"/>
    </row>
    <row r="10" spans="1:10">
      <c r="A10" s="62" t="s">
        <v>63</v>
      </c>
      <c r="B10" s="62" t="s">
        <v>3</v>
      </c>
      <c r="C10" s="62" t="s">
        <v>66</v>
      </c>
      <c r="D10" s="62" t="s">
        <v>37</v>
      </c>
      <c r="G10" s="62" t="s">
        <v>63</v>
      </c>
      <c r="H10" s="62" t="s">
        <v>3</v>
      </c>
      <c r="I10" s="62" t="s">
        <v>66</v>
      </c>
      <c r="J10" s="62" t="s">
        <v>37</v>
      </c>
    </row>
    <row r="11" spans="1:10">
      <c r="A11" s="5"/>
      <c r="B11" s="5"/>
      <c r="C11" s="5"/>
      <c r="D11" s="7"/>
      <c r="G11" s="5" t="s">
        <v>191</v>
      </c>
      <c r="H11" s="5" t="s">
        <v>147</v>
      </c>
      <c r="I11" s="5" t="s">
        <v>148</v>
      </c>
      <c r="J11" s="7">
        <v>100</v>
      </c>
    </row>
    <row r="12" spans="1:10">
      <c r="A12" s="5"/>
      <c r="B12" s="5"/>
      <c r="C12" s="5"/>
      <c r="D12" s="7"/>
      <c r="G12" s="5"/>
      <c r="H12" s="5" t="s">
        <v>150</v>
      </c>
      <c r="I12" s="5" t="s">
        <v>148</v>
      </c>
      <c r="J12" s="7"/>
    </row>
    <row r="13" spans="1:10">
      <c r="A13" s="5"/>
      <c r="B13" s="5"/>
      <c r="C13" s="5"/>
      <c r="D13" s="7"/>
      <c r="G13" s="5"/>
      <c r="H13" s="5" t="s">
        <v>151</v>
      </c>
      <c r="I13" s="5" t="s">
        <v>148</v>
      </c>
      <c r="J13" s="7"/>
    </row>
    <row r="14" spans="1:10">
      <c r="A14" s="5"/>
      <c r="B14" s="5"/>
      <c r="C14" s="5"/>
      <c r="D14" s="7"/>
      <c r="G14" s="5"/>
      <c r="H14" s="5"/>
      <c r="I14" s="5"/>
      <c r="J14" s="7"/>
    </row>
    <row r="15" spans="1:10">
      <c r="A15" s="5"/>
      <c r="B15" s="5"/>
      <c r="C15" s="5"/>
      <c r="D15" s="7"/>
      <c r="G15" s="5" t="s">
        <v>189</v>
      </c>
      <c r="H15" s="5" t="s">
        <v>154</v>
      </c>
      <c r="I15" s="5" t="s">
        <v>148</v>
      </c>
      <c r="J15" s="7">
        <v>96.342416720380712</v>
      </c>
    </row>
    <row r="16" spans="1:10">
      <c r="A16" s="5"/>
      <c r="B16" s="5"/>
      <c r="C16" s="5"/>
      <c r="D16" s="7"/>
      <c r="G16" s="5"/>
      <c r="H16" s="5" t="s">
        <v>156</v>
      </c>
      <c r="I16" s="5" t="s">
        <v>148</v>
      </c>
      <c r="J16" s="7"/>
    </row>
    <row r="17" spans="1:10">
      <c r="A17" s="5"/>
      <c r="B17" s="5"/>
      <c r="C17" s="5"/>
      <c r="D17" s="7"/>
      <c r="G17" s="5"/>
      <c r="H17" s="5" t="s">
        <v>158</v>
      </c>
      <c r="I17" s="5" t="s">
        <v>148</v>
      </c>
      <c r="J17" s="7"/>
    </row>
    <row r="18" spans="1:10">
      <c r="A18" s="5"/>
      <c r="B18" s="5"/>
      <c r="C18" s="5"/>
      <c r="D18" s="7"/>
      <c r="G18" s="5"/>
      <c r="H18" s="5"/>
      <c r="I18" s="5"/>
      <c r="J18" s="7"/>
    </row>
    <row r="19" spans="1:10">
      <c r="A19" s="5"/>
      <c r="B19" s="5"/>
      <c r="C19" s="5"/>
      <c r="D19" s="7"/>
      <c r="G19" s="5" t="s">
        <v>188</v>
      </c>
      <c r="H19" s="5" t="s">
        <v>120</v>
      </c>
      <c r="I19" s="5" t="s">
        <v>121</v>
      </c>
      <c r="J19" s="7"/>
    </row>
    <row r="20" spans="1:10">
      <c r="A20" s="5"/>
      <c r="B20" s="5"/>
      <c r="C20" s="5"/>
      <c r="D20" s="7"/>
      <c r="G20" s="5"/>
      <c r="H20" s="5" t="s">
        <v>122</v>
      </c>
      <c r="I20" s="5" t="s">
        <v>121</v>
      </c>
      <c r="J20" s="7"/>
    </row>
    <row r="21" spans="1:10">
      <c r="A21" s="5"/>
      <c r="B21" s="5"/>
      <c r="C21" s="5"/>
      <c r="D21" s="7"/>
      <c r="G21" s="5"/>
      <c r="H21" s="5" t="s">
        <v>124</v>
      </c>
      <c r="I21" s="5" t="s">
        <v>121</v>
      </c>
      <c r="J21" s="7">
        <v>89.485305210033331</v>
      </c>
    </row>
    <row r="22" spans="1:10">
      <c r="A22" s="5"/>
      <c r="B22" s="5"/>
      <c r="C22" s="5"/>
      <c r="D22" s="7"/>
      <c r="G22" s="5"/>
      <c r="H22" s="5"/>
      <c r="I22" s="5"/>
      <c r="J22" s="7"/>
    </row>
    <row r="23" spans="1:10">
      <c r="A23" s="5"/>
      <c r="B23" s="5"/>
      <c r="C23" s="5"/>
      <c r="D23" s="7"/>
      <c r="G23" s="5" t="s">
        <v>220</v>
      </c>
      <c r="H23" s="5" t="s">
        <v>135</v>
      </c>
      <c r="I23" s="5" t="s">
        <v>133</v>
      </c>
      <c r="J23" s="7"/>
    </row>
    <row r="24" spans="1:10">
      <c r="A24" s="5"/>
      <c r="B24" s="5"/>
      <c r="C24" s="5"/>
      <c r="D24" s="7"/>
      <c r="G24" s="5"/>
      <c r="H24" s="5" t="s">
        <v>141</v>
      </c>
      <c r="I24" s="5" t="s">
        <v>133</v>
      </c>
      <c r="J24" s="7">
        <v>83.77</v>
      </c>
    </row>
    <row r="25" spans="1:10">
      <c r="A25" s="5" t="str">
        <f>IF(Formation!$H24&gt;"",Formation!$H24,"")</f>
        <v/>
      </c>
      <c r="B25" s="5" t="str">
        <f>Formation!$B24</f>
        <v/>
      </c>
      <c r="C25" s="5" t="str">
        <f>Formation!$C24</f>
        <v/>
      </c>
      <c r="D25" s="7"/>
      <c r="G25" s="5" t="str">
        <f>IF(Formation!$H24&gt;"",Formation!$H24,"")</f>
        <v/>
      </c>
      <c r="H25" s="5" t="s">
        <v>219</v>
      </c>
      <c r="I25" s="5" t="s">
        <v>133</v>
      </c>
      <c r="J25" s="7"/>
    </row>
    <row r="26" spans="1:10">
      <c r="A26" s="5" t="str">
        <f>IF(Formation!$H25&gt;"",Formation!$H25,"")</f>
        <v/>
      </c>
      <c r="B26" s="5" t="str">
        <f>Formation!$B25</f>
        <v/>
      </c>
      <c r="C26" s="5" t="str">
        <f>Formation!$C25</f>
        <v/>
      </c>
      <c r="D26" s="7"/>
      <c r="G26" s="5" t="str">
        <f>IF(Formation!$H25&gt;"",Formation!$H25,"")</f>
        <v/>
      </c>
      <c r="H26" s="5"/>
      <c r="I26" s="5"/>
      <c r="J26" s="7"/>
    </row>
    <row r="27" spans="1:10">
      <c r="A27" s="5" t="str">
        <f>IF(Formation!$H26&gt;"",Formation!$H26,"")</f>
        <v/>
      </c>
      <c r="B27" s="5" t="str">
        <f>Formation!$B26</f>
        <v/>
      </c>
      <c r="C27" s="5" t="str">
        <f>Formation!$C26</f>
        <v/>
      </c>
      <c r="D27" s="7">
        <f>Formation!$F26</f>
        <v>0</v>
      </c>
      <c r="G27" s="5" t="str">
        <f>IF(Formation!$H26&gt;"",Formation!$H26,"")</f>
        <v/>
      </c>
      <c r="H27" s="5"/>
      <c r="I27" s="5"/>
      <c r="J27" s="7"/>
    </row>
    <row r="28" spans="1:10">
      <c r="A28" s="5" t="str">
        <f>IF(Formation!$H27&gt;"",Formation!$H27,"")</f>
        <v/>
      </c>
      <c r="B28" s="5" t="str">
        <f>Formation!$B27</f>
        <v/>
      </c>
      <c r="C28" s="5" t="str">
        <f>Formation!$C27</f>
        <v/>
      </c>
      <c r="D28" s="7"/>
      <c r="G28" s="5" t="str">
        <f>IF(Formation!$H27&gt;"",Formation!$H27,"")</f>
        <v/>
      </c>
      <c r="H28" s="5"/>
      <c r="I28" s="5"/>
      <c r="J28" s="7"/>
    </row>
    <row r="29" spans="1:10">
      <c r="A29" s="5" t="str">
        <f>IF(Formation!$H28&gt;"",Formation!$H28,"")</f>
        <v/>
      </c>
      <c r="B29" s="5" t="str">
        <f>Formation!$B28</f>
        <v/>
      </c>
      <c r="C29" s="5" t="str">
        <f>Formation!$C28</f>
        <v/>
      </c>
      <c r="D29" s="7"/>
      <c r="G29" s="5" t="str">
        <f>IF(Formation!$H28&gt;"",Formation!$H28,"")</f>
        <v/>
      </c>
      <c r="H29" s="5"/>
      <c r="I29" s="5"/>
      <c r="J29" s="7"/>
    </row>
    <row r="30" spans="1:10">
      <c r="A30" s="5" t="str">
        <f>IF(Formation!$H29&gt;"",Formation!$H29,"")</f>
        <v/>
      </c>
      <c r="B30" s="5" t="str">
        <f>Formation!$B29</f>
        <v/>
      </c>
      <c r="C30" s="5" t="str">
        <f>Formation!$C29</f>
        <v/>
      </c>
      <c r="D30" s="7"/>
      <c r="G30" s="5" t="str">
        <f>IF(Formation!$H29&gt;"",Formation!$H29,"")</f>
        <v/>
      </c>
      <c r="H30" s="5"/>
      <c r="I30" s="5"/>
      <c r="J30" s="7"/>
    </row>
    <row r="31" spans="1:10">
      <c r="A31" s="5" t="str">
        <f>IF(Formation!$H30&gt;"",Formation!$H30,"")</f>
        <v/>
      </c>
      <c r="B31" s="5" t="str">
        <f>Formation!$B30</f>
        <v/>
      </c>
      <c r="C31" s="5" t="str">
        <f>Formation!$C30</f>
        <v/>
      </c>
      <c r="D31" s="7"/>
      <c r="G31" s="5" t="str">
        <f>IF(Formation!$H30&gt;"",Formation!$H30,"")</f>
        <v/>
      </c>
      <c r="H31" s="5"/>
      <c r="I31" s="5"/>
      <c r="J31" s="7"/>
    </row>
    <row r="32" spans="1:10">
      <c r="A32" s="5" t="str">
        <f>IF(Formation!$H31&gt;"",Formation!$H31,"")</f>
        <v/>
      </c>
      <c r="B32" s="5" t="str">
        <f>Formation!$B31</f>
        <v/>
      </c>
      <c r="C32" s="5" t="str">
        <f>Formation!$C31</f>
        <v/>
      </c>
      <c r="D32" s="7">
        <f>Formation!$F31</f>
        <v>0</v>
      </c>
      <c r="G32" s="5" t="str">
        <f>IF(Formation!$H31&gt;"",Formation!$H31,"")</f>
        <v/>
      </c>
      <c r="H32" s="5"/>
      <c r="I32" s="5"/>
      <c r="J32" s="7"/>
    </row>
    <row r="33" spans="1:11">
      <c r="A33" s="5" t="str">
        <f>IF(Formation!$H32&gt;"",Formation!$H32,"")</f>
        <v/>
      </c>
      <c r="B33" s="5" t="str">
        <f>Formation!$B32</f>
        <v/>
      </c>
      <c r="C33" s="5" t="str">
        <f>Formation!$C32</f>
        <v/>
      </c>
      <c r="D33" s="7"/>
      <c r="G33" s="5" t="str">
        <f>IF(Formation!$H32&gt;"",Formation!$H32,"")</f>
        <v/>
      </c>
      <c r="H33" s="5"/>
      <c r="I33" s="5"/>
      <c r="J33" s="7"/>
    </row>
    <row r="34" spans="1:11">
      <c r="A34" s="5" t="str">
        <f>IF(Formation!$H33&gt;"",Formation!$H33,"")</f>
        <v/>
      </c>
      <c r="B34" s="5" t="str">
        <f>Formation!$B33</f>
        <v/>
      </c>
      <c r="C34" s="5" t="str">
        <f>Formation!$C33</f>
        <v/>
      </c>
      <c r="D34" s="7"/>
      <c r="G34" s="5" t="str">
        <f>IF(Formation!$H33&gt;"",Formation!$H33,"")</f>
        <v/>
      </c>
      <c r="H34" s="5"/>
      <c r="I34" s="5"/>
      <c r="J34" s="7"/>
    </row>
    <row r="35" spans="1:11">
      <c r="A35" s="5" t="str">
        <f>IF(Formation!$H34&gt;"",Formation!$H34,"")</f>
        <v/>
      </c>
      <c r="B35" s="5" t="str">
        <f>Formation!$B34</f>
        <v/>
      </c>
      <c r="C35" s="5" t="str">
        <f>Formation!$C34</f>
        <v/>
      </c>
      <c r="D35" s="7"/>
      <c r="G35" s="5" t="str">
        <f>IF(Formation!$H34&gt;"",Formation!$H34,"")</f>
        <v/>
      </c>
      <c r="H35" s="5"/>
      <c r="I35" s="5"/>
      <c r="J35" s="7"/>
    </row>
    <row r="36" spans="1:11">
      <c r="A36" s="5" t="str">
        <f>IF(Formation!$H35&gt;"",Formation!$H35,"")</f>
        <v/>
      </c>
      <c r="B36" s="5" t="str">
        <f>Formation!$B35</f>
        <v/>
      </c>
      <c r="C36" s="5" t="str">
        <f>Formation!$C35</f>
        <v/>
      </c>
      <c r="D36" s="7">
        <f>Formation!$F35</f>
        <v>0</v>
      </c>
      <c r="G36" s="5" t="str">
        <f>IF(Formation!$H35&gt;"",Formation!$H35,"")</f>
        <v/>
      </c>
      <c r="H36" s="5"/>
      <c r="I36" s="5"/>
      <c r="J36" s="7"/>
    </row>
    <row r="37" spans="1:11">
      <c r="A37" s="5" t="str">
        <f>IF(Formation!$H36&gt;"",Formation!$H36,"")</f>
        <v/>
      </c>
      <c r="B37" s="5" t="str">
        <f>Formation!$B36</f>
        <v/>
      </c>
      <c r="C37" s="5" t="str">
        <f>Formation!$C36</f>
        <v/>
      </c>
      <c r="D37" s="7"/>
      <c r="G37" s="5" t="str">
        <f>IF(Formation!$H36&gt;"",Formation!$H36,"")</f>
        <v/>
      </c>
      <c r="H37" s="5" t="str">
        <f>Formation!$B36</f>
        <v/>
      </c>
      <c r="I37" s="5" t="str">
        <f>Formation!$C36</f>
        <v/>
      </c>
      <c r="J37" s="7"/>
    </row>
    <row r="38" spans="1:11">
      <c r="A38" s="5" t="str">
        <f>IF(Formation!$H37&gt;"",Formation!$H37,"")</f>
        <v/>
      </c>
      <c r="B38" s="5" t="str">
        <f>Formation!$B37</f>
        <v/>
      </c>
      <c r="C38" s="5" t="str">
        <f>Formation!$C37</f>
        <v/>
      </c>
      <c r="D38" s="7"/>
      <c r="G38" s="5" t="str">
        <f>IF(Formation!$H37&gt;"",Formation!$H37,"")</f>
        <v/>
      </c>
      <c r="H38" s="5" t="str">
        <f>Formation!$B37</f>
        <v/>
      </c>
      <c r="I38" s="5" t="str">
        <f>Formation!$C37</f>
        <v/>
      </c>
      <c r="J38" s="7"/>
    </row>
    <row r="39" spans="1:11">
      <c r="A39" s="5" t="str">
        <f>IF(Formation!$H38&gt;"",Formation!$H38,"")</f>
        <v/>
      </c>
      <c r="B39" s="5" t="str">
        <f>Formation!$B38</f>
        <v/>
      </c>
      <c r="C39" s="5" t="str">
        <f>Formation!$C38</f>
        <v/>
      </c>
      <c r="D39" s="7">
        <f>Formation!$F38</f>
        <v>0</v>
      </c>
      <c r="G39" s="5" t="str">
        <f>IF(Formation!$H38&gt;"",Formation!$H38,"")</f>
        <v/>
      </c>
      <c r="H39" s="5"/>
      <c r="I39" s="5"/>
      <c r="J39" s="7"/>
      <c r="K39" s="164"/>
    </row>
    <row r="40" spans="1:11">
      <c r="A40" s="5" t="str">
        <f>IF(Formation!$H39&gt;"",Formation!$H39,"")</f>
        <v/>
      </c>
      <c r="B40" s="5" t="str">
        <f>Formation!$B39</f>
        <v/>
      </c>
      <c r="C40" s="5" t="str">
        <f>Formation!$C39</f>
        <v/>
      </c>
      <c r="D40" s="7"/>
      <c r="G40" s="5" t="str">
        <f>IF(Formation!$H39&gt;"",Formation!$H39,"")</f>
        <v/>
      </c>
      <c r="H40" s="5"/>
      <c r="I40" s="5"/>
      <c r="J40" s="7"/>
      <c r="K40" s="164"/>
    </row>
    <row r="41" spans="1:11">
      <c r="A41" s="5" t="str">
        <f>IF(Formation!$H40&gt;"",Formation!$H40,"")</f>
        <v/>
      </c>
      <c r="B41" s="5" t="str">
        <f>Formation!$B40</f>
        <v/>
      </c>
      <c r="C41" s="5" t="str">
        <f>Formation!$C40</f>
        <v/>
      </c>
      <c r="D41" s="7"/>
      <c r="G41" s="5" t="str">
        <f>IF(Formation!$H40&gt;"",Formation!$H40,"")</f>
        <v/>
      </c>
      <c r="H41" s="5"/>
      <c r="I41" s="5"/>
      <c r="J41" s="7"/>
      <c r="K41" s="164"/>
    </row>
    <row r="42" spans="1:11">
      <c r="A42" s="5" t="str">
        <f>IF(Formation!$H41&gt;"",Formation!$H41,"")</f>
        <v/>
      </c>
      <c r="B42" s="5" t="str">
        <f>Formation!$B41</f>
        <v/>
      </c>
      <c r="C42" s="5" t="str">
        <f>Formation!$C41</f>
        <v/>
      </c>
      <c r="D42" s="7"/>
      <c r="G42" s="5" t="str">
        <f>IF(Formation!$H41&gt;"",Formation!$H41,"")</f>
        <v/>
      </c>
      <c r="H42" s="5"/>
      <c r="I42" s="5"/>
      <c r="J42" s="7"/>
    </row>
    <row r="43" spans="1:11">
      <c r="A43" s="5" t="str">
        <f>IF(Formation!$H42&gt;"",Formation!$H42,"")</f>
        <v/>
      </c>
      <c r="B43" s="5" t="str">
        <f>Formation!$B42</f>
        <v/>
      </c>
      <c r="C43" s="5" t="str">
        <f>Formation!$C42</f>
        <v/>
      </c>
      <c r="D43" s="7"/>
      <c r="G43" s="5" t="str">
        <f>IF(Formation!$H42&gt;"",Formation!$H42,"")</f>
        <v/>
      </c>
      <c r="H43" s="5"/>
      <c r="I43" s="5"/>
      <c r="J43" s="7"/>
    </row>
    <row r="44" spans="1:11">
      <c r="A44" s="5" t="str">
        <f>IF(Formation!$H43&gt;"",Formation!$H43,"")</f>
        <v/>
      </c>
      <c r="B44" s="5" t="str">
        <f>Formation!$B43</f>
        <v/>
      </c>
      <c r="C44" s="5" t="str">
        <f>Formation!$C43</f>
        <v/>
      </c>
      <c r="D44" s="7">
        <f>Formation!$F43</f>
        <v>0</v>
      </c>
      <c r="G44" s="5" t="str">
        <f>IF(Formation!$H43&gt;"",Formation!$H43,"")</f>
        <v/>
      </c>
      <c r="H44" s="5"/>
      <c r="I44" s="5"/>
      <c r="J44" s="7"/>
    </row>
    <row r="45" spans="1:11">
      <c r="A45" s="5" t="str">
        <f>IF(Formation!$H44&gt;"",Formation!$H44,"")</f>
        <v/>
      </c>
      <c r="B45" s="5" t="str">
        <f>Formation!$B44</f>
        <v/>
      </c>
      <c r="C45" s="5" t="str">
        <f>Formation!$C44</f>
        <v/>
      </c>
      <c r="D45" s="7"/>
      <c r="G45" s="5" t="str">
        <f>IF(Formation!$H44&gt;"",Formation!$H44,"")</f>
        <v/>
      </c>
      <c r="H45" s="5"/>
      <c r="I45" s="5"/>
      <c r="J45" s="7"/>
    </row>
    <row r="46" spans="1:11">
      <c r="A46" s="5" t="str">
        <f>IF(Formation!$H45&gt;"",Formation!$H45,"")</f>
        <v/>
      </c>
      <c r="B46" s="5" t="str">
        <f>Formation!$B45</f>
        <v/>
      </c>
      <c r="C46" s="5" t="str">
        <f>Formation!$C45</f>
        <v/>
      </c>
      <c r="D46" s="7"/>
      <c r="G46" s="5" t="str">
        <f>IF(Formation!$H45&gt;"",Formation!$H45,"")</f>
        <v/>
      </c>
      <c r="H46" s="5"/>
      <c r="I46" s="5"/>
      <c r="J46" s="7"/>
    </row>
    <row r="47" spans="1:11">
      <c r="A47" s="5" t="str">
        <f>IF(Formation!$H46&gt;"",Formation!$H46,"")</f>
        <v/>
      </c>
      <c r="B47" s="5" t="str">
        <f>Formation!$B46</f>
        <v/>
      </c>
      <c r="C47" s="5" t="str">
        <f>Formation!$C46</f>
        <v/>
      </c>
      <c r="D47" s="7"/>
    </row>
    <row r="48" spans="1:11">
      <c r="A48" s="5" t="str">
        <f>IF(Formation!$H47&gt;"",Formation!$H47,"")</f>
        <v/>
      </c>
      <c r="B48" s="5" t="str">
        <f>Formation!$B47</f>
        <v/>
      </c>
      <c r="C48" s="5" t="str">
        <f>Formation!$C47</f>
        <v/>
      </c>
      <c r="D48" s="7"/>
    </row>
    <row r="49" spans="1:4">
      <c r="A49" s="5" t="str">
        <f>IF(Formation!$H48&gt;"",Formation!$H48,"")</f>
        <v/>
      </c>
      <c r="B49" s="5"/>
      <c r="C49" s="5" t="str">
        <f>Formation!$C48</f>
        <v/>
      </c>
      <c r="D49" s="7"/>
    </row>
    <row r="50" spans="1:4">
      <c r="A50" s="5" t="str">
        <f>IF(Formation!$H49&gt;"",Formation!$H49,"")</f>
        <v/>
      </c>
      <c r="B50" s="5">
        <f>Formation!$B49</f>
        <v>0</v>
      </c>
      <c r="C50" s="5" t="str">
        <f>Formation!$C49</f>
        <v/>
      </c>
      <c r="D50" s="7"/>
    </row>
    <row r="51" spans="1:4">
      <c r="A51" s="5" t="str">
        <f>IF(Formation!$H50&gt;"",Formation!$H50,"")</f>
        <v/>
      </c>
      <c r="B51" s="5" t="str">
        <f>Formation!$B50</f>
        <v/>
      </c>
      <c r="C51" s="5" t="str">
        <f>Formation!$C50</f>
        <v/>
      </c>
      <c r="D51" s="7"/>
    </row>
    <row r="52" spans="1:4">
      <c r="A52" s="5" t="str">
        <f>IF(Formation!$H51&gt;"",Formation!$H51,"")</f>
        <v/>
      </c>
      <c r="B52" s="5" t="str">
        <f>Formation!$B51</f>
        <v/>
      </c>
      <c r="C52" s="5" t="str">
        <f>Formation!$C51</f>
        <v/>
      </c>
      <c r="D52" s="7"/>
    </row>
    <row r="53" spans="1:4">
      <c r="A53" s="5" t="str">
        <f>IF(Formation!$H52&gt;"",Formation!$H52,"")</f>
        <v/>
      </c>
      <c r="B53" s="5" t="str">
        <f>Formation!$B52</f>
        <v/>
      </c>
      <c r="C53" s="5" t="str">
        <f>Formation!$C52</f>
        <v/>
      </c>
      <c r="D53" s="7"/>
    </row>
    <row r="54" spans="1:4">
      <c r="A54" s="5" t="str">
        <f>IF(Formation!$H53&gt;"",Formation!$H53,"")</f>
        <v/>
      </c>
      <c r="B54" s="5" t="str">
        <f>Formation!$B53</f>
        <v/>
      </c>
      <c r="C54" s="5" t="str">
        <f>Formation!$C53</f>
        <v/>
      </c>
      <c r="D54" s="7"/>
    </row>
    <row r="55" spans="1:4">
      <c r="A55" s="5" t="str">
        <f>IF(Formation!$H54&gt;"",Formation!$H54,"")</f>
        <v/>
      </c>
      <c r="B55" s="5" t="str">
        <f>Formation!$B54</f>
        <v/>
      </c>
      <c r="C55" s="5" t="str">
        <f>Formation!$C54</f>
        <v/>
      </c>
      <c r="D55" s="7"/>
    </row>
    <row r="56" spans="1:4">
      <c r="A56" s="5" t="str">
        <f>IF(Formation!$H55&gt;"",Formation!$H55,"")</f>
        <v/>
      </c>
      <c r="B56" s="5" t="str">
        <f>Formation!$B55</f>
        <v/>
      </c>
      <c r="C56" s="5" t="str">
        <f>Formation!$C55</f>
        <v/>
      </c>
      <c r="D56" s="7"/>
    </row>
    <row r="57" spans="1:4">
      <c r="A57" s="5" t="str">
        <f>IF(Formation!$H56&gt;"",Formation!$H56,"")</f>
        <v/>
      </c>
      <c r="B57" s="5" t="str">
        <f>Formation!$B56</f>
        <v/>
      </c>
      <c r="C57" s="5" t="str">
        <f>Formation!$C56</f>
        <v/>
      </c>
      <c r="D57" s="7"/>
    </row>
    <row r="58" spans="1:4">
      <c r="A58" s="5" t="str">
        <f>IF(Formation!$H57&gt;"",Formation!$H57,"")</f>
        <v/>
      </c>
      <c r="B58" s="5" t="str">
        <f>Formation!$B57</f>
        <v/>
      </c>
      <c r="C58" s="5" t="str">
        <f>Formation!$C57</f>
        <v/>
      </c>
      <c r="D58" s="7"/>
    </row>
    <row r="59" spans="1:4">
      <c r="A59" s="5" t="str">
        <f>IF(Formation!$H58&gt;"",Formation!$H58,"")</f>
        <v/>
      </c>
      <c r="B59" s="5" t="str">
        <f>Formation!$B58</f>
        <v/>
      </c>
      <c r="C59" s="5" t="str">
        <f>Formation!$C58</f>
        <v/>
      </c>
      <c r="D59" s="7"/>
    </row>
    <row r="60" spans="1:4">
      <c r="A60" s="5" t="str">
        <f>IF(Formation!$H59&gt;"",Formation!$H59,"")</f>
        <v/>
      </c>
      <c r="B60" s="5" t="str">
        <f>Formation!$B59</f>
        <v/>
      </c>
      <c r="C60" s="5" t="str">
        <f>Formation!$C59</f>
        <v/>
      </c>
      <c r="D60" s="7"/>
    </row>
    <row r="61" spans="1:4">
      <c r="A61" s="5" t="str">
        <f>IF(Formation!$H60&gt;"",Formation!$H60,"")</f>
        <v/>
      </c>
      <c r="B61" s="5" t="str">
        <f>Formation!$B60</f>
        <v/>
      </c>
      <c r="C61" s="5" t="str">
        <f>Formation!$C60</f>
        <v/>
      </c>
      <c r="D61" s="7"/>
    </row>
    <row r="62" spans="1:4">
      <c r="A62" s="5" t="str">
        <f>IF(Formation!$H61&gt;"",Formation!$H61,"")</f>
        <v/>
      </c>
      <c r="B62" s="5" t="str">
        <f>Formation!$B61</f>
        <v/>
      </c>
      <c r="C62" s="5" t="str">
        <f>Formation!$C61</f>
        <v/>
      </c>
      <c r="D62" s="7"/>
    </row>
    <row r="63" spans="1:4">
      <c r="A63" s="5" t="str">
        <f>IF(Formation!$H62&gt;"",Formation!$H62,"")</f>
        <v/>
      </c>
      <c r="B63" s="5" t="str">
        <f>Formation!$B62</f>
        <v/>
      </c>
      <c r="C63" s="5" t="str">
        <f>Formation!$C62</f>
        <v/>
      </c>
      <c r="D63" s="7"/>
    </row>
    <row r="64" spans="1:4">
      <c r="A64" s="5" t="str">
        <f>IF(Formation!$H63&gt;"",Formation!$H63,"")</f>
        <v/>
      </c>
      <c r="B64" s="5" t="str">
        <f>Formation!$B63</f>
        <v/>
      </c>
      <c r="C64" s="5" t="str">
        <f>Formation!$C63</f>
        <v/>
      </c>
      <c r="D64" s="7"/>
    </row>
    <row r="65" spans="1:4">
      <c r="A65" s="5" t="str">
        <f>IF(Formation!$H64&gt;"",Formation!$H64,"")</f>
        <v/>
      </c>
      <c r="B65" s="5" t="str">
        <f>Formation!$B64</f>
        <v/>
      </c>
      <c r="C65" s="5" t="str">
        <f>Formation!$C64</f>
        <v/>
      </c>
      <c r="D65" s="7"/>
    </row>
    <row r="66" spans="1:4">
      <c r="A66" s="5" t="str">
        <f>IF(Formation!$H65&gt;"",Formation!$H65,"")</f>
        <v/>
      </c>
      <c r="B66" s="5" t="str">
        <f>Formation!$B65</f>
        <v/>
      </c>
      <c r="C66" s="5" t="str">
        <f>Formation!$C65</f>
        <v/>
      </c>
      <c r="D66" s="7"/>
    </row>
    <row r="67" spans="1:4">
      <c r="A67" s="5" t="str">
        <f>IF(Formation!$H66&gt;"",Formation!$H66,"")</f>
        <v/>
      </c>
      <c r="B67" s="5" t="str">
        <f>Formation!$B66</f>
        <v/>
      </c>
      <c r="C67" s="5" t="str">
        <f>Formation!$C66</f>
        <v/>
      </c>
      <c r="D67" s="7"/>
    </row>
    <row r="68" spans="1:4">
      <c r="A68" s="5" t="str">
        <f>IF(Formation!$H67&gt;"",Formation!$H67,"")</f>
        <v/>
      </c>
      <c r="B68" s="5" t="str">
        <f>Formation!$B67</f>
        <v/>
      </c>
      <c r="C68" s="5" t="str">
        <f>Formation!$C67</f>
        <v/>
      </c>
      <c r="D68" s="7"/>
    </row>
    <row r="69" spans="1:4">
      <c r="A69" s="5" t="str">
        <f>IF(Formation!$H68&gt;"",Formation!$H68,"")</f>
        <v/>
      </c>
      <c r="B69" s="5" t="str">
        <f>Formation!$B68</f>
        <v/>
      </c>
      <c r="C69" s="5" t="str">
        <f>Formation!$C68</f>
        <v/>
      </c>
      <c r="D69" s="7"/>
    </row>
    <row r="70" spans="1:4">
      <c r="A70" s="5" t="str">
        <f>IF(Formation!$H69&gt;"",Formation!$H69,"")</f>
        <v/>
      </c>
      <c r="B70" s="5" t="str">
        <f>Formation!$B69</f>
        <v/>
      </c>
      <c r="C70" s="5" t="str">
        <f>Formation!$C69</f>
        <v/>
      </c>
      <c r="D70" s="7"/>
    </row>
  </sheetData>
  <autoFilter ref="A10:D7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D70"/>
  <sheetViews>
    <sheetView topLeftCell="A9" workbookViewId="0">
      <selection activeCell="A5" sqref="A5:D70"/>
    </sheetView>
  </sheetViews>
  <sheetFormatPr defaultColWidth="9.109375" defaultRowHeight="14.4"/>
  <cols>
    <col min="1" max="1" width="16.44140625" style="2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1" spans="1:4">
      <c r="A1" s="2" t="s">
        <v>65</v>
      </c>
    </row>
    <row r="2" spans="1:4">
      <c r="A2" s="2" t="s">
        <v>68</v>
      </c>
    </row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 t="s">
        <v>61</v>
      </c>
    </row>
    <row r="9" spans="1:4" ht="21">
      <c r="A9" s="59" t="s">
        <v>93</v>
      </c>
    </row>
    <row r="10" spans="1:4">
      <c r="A10" s="62" t="s">
        <v>63</v>
      </c>
      <c r="B10" s="62" t="s">
        <v>3</v>
      </c>
      <c r="C10" s="62" t="s">
        <v>66</v>
      </c>
      <c r="D10" s="62" t="s">
        <v>37</v>
      </c>
    </row>
    <row r="11" spans="1:4" hidden="1">
      <c r="A11" s="5" t="str">
        <f>IF('Individual Overall'!$L8&gt;"",'Individual Overall'!$L8,"")</f>
        <v/>
      </c>
      <c r="B11" s="5" t="str">
        <f>'Individual Overall'!$B8</f>
        <v/>
      </c>
      <c r="C11" s="5" t="str">
        <f>'Individual Overall'!$C8</f>
        <v/>
      </c>
      <c r="D11" s="7" t="str">
        <f>'Individual Overall'!$J8</f>
        <v/>
      </c>
    </row>
    <row r="12" spans="1:4" hidden="1">
      <c r="A12" s="5" t="str">
        <f>IF('Individual Overall'!$L9&gt;"",'Individual Overall'!$L9,"")</f>
        <v/>
      </c>
      <c r="B12" s="5" t="str">
        <f>'Individual Overall'!$B9</f>
        <v/>
      </c>
      <c r="C12" s="5" t="str">
        <f>'Individual Overall'!$C9</f>
        <v/>
      </c>
      <c r="D12" s="7" t="str">
        <f>'Individual Overall'!$J9</f>
        <v/>
      </c>
    </row>
    <row r="13" spans="1:4" hidden="1">
      <c r="A13" s="5" t="str">
        <f>IF('Individual Overall'!$L10&gt;"",'Individual Overall'!$L10,"")</f>
        <v/>
      </c>
      <c r="B13" s="5" t="str">
        <f>'Individual Overall'!$B10</f>
        <v/>
      </c>
      <c r="C13" s="5" t="str">
        <f>'Individual Overall'!$C10</f>
        <v/>
      </c>
      <c r="D13" s="7" t="str">
        <f>'Individual Overall'!$J10</f>
        <v/>
      </c>
    </row>
    <row r="14" spans="1:4" hidden="1">
      <c r="A14" s="5" t="str">
        <f>IF('Individual Overall'!$L11&gt;"",'Individual Overall'!$L11,"")</f>
        <v/>
      </c>
      <c r="B14" s="5" t="str">
        <f>'Individual Overall'!$B11</f>
        <v/>
      </c>
      <c r="C14" s="5" t="str">
        <f>'Individual Overall'!$C11</f>
        <v/>
      </c>
      <c r="D14" s="7" t="str">
        <f>'Individual Overall'!$J11</f>
        <v/>
      </c>
    </row>
    <row r="15" spans="1:4" hidden="1">
      <c r="A15" s="5" t="str">
        <f>IF('Individual Overall'!$L12&gt;"",'Individual Overall'!$L12,"")</f>
        <v/>
      </c>
      <c r="B15" s="5" t="str">
        <f>'Individual Overall'!$B12</f>
        <v/>
      </c>
      <c r="C15" s="5" t="str">
        <f>'Individual Overall'!$C12</f>
        <v/>
      </c>
      <c r="D15" s="7" t="str">
        <f>'Individual Overall'!$J12</f>
        <v/>
      </c>
    </row>
    <row r="16" spans="1:4" hidden="1">
      <c r="A16" s="5" t="str">
        <f>IF('Individual Overall'!$L13&gt;"",'Individual Overall'!$L13,"")</f>
        <v/>
      </c>
      <c r="B16" s="5" t="str">
        <f>'Individual Overall'!$B13</f>
        <v/>
      </c>
      <c r="C16" s="5" t="str">
        <f>'Individual Overall'!$C13</f>
        <v/>
      </c>
      <c r="D16" s="7" t="str">
        <f>'Individual Overall'!$J13</f>
        <v/>
      </c>
    </row>
    <row r="17" spans="1:4" hidden="1">
      <c r="A17" s="5" t="str">
        <f>IF('Individual Overall'!$L14&gt;"",'Individual Overall'!$L14,"")</f>
        <v/>
      </c>
      <c r="B17" s="5" t="str">
        <f>'Individual Overall'!$B14</f>
        <v/>
      </c>
      <c r="C17" s="5" t="str">
        <f>'Individual Overall'!$C14</f>
        <v/>
      </c>
      <c r="D17" s="7" t="str">
        <f>'Individual Overall'!$J14</f>
        <v/>
      </c>
    </row>
    <row r="18" spans="1:4" hidden="1">
      <c r="A18" s="5" t="str">
        <f>IF('Individual Overall'!$L15&gt;"",'Individual Overall'!$L15,"")</f>
        <v/>
      </c>
      <c r="B18" s="5" t="str">
        <f>'Individual Overall'!$B15</f>
        <v/>
      </c>
      <c r="C18" s="5" t="str">
        <f>'Individual Overall'!$C15</f>
        <v/>
      </c>
      <c r="D18" s="7" t="str">
        <f>'Individual Overall'!$J15</f>
        <v/>
      </c>
    </row>
    <row r="19" spans="1:4" hidden="1">
      <c r="A19" s="5" t="str">
        <f>IF('Individual Overall'!$L16&gt;"",'Individual Overall'!$L16,"")</f>
        <v/>
      </c>
      <c r="B19" s="5" t="str">
        <f>'Individual Overall'!$B16</f>
        <v/>
      </c>
      <c r="C19" s="5" t="str">
        <f>'Individual Overall'!$C16</f>
        <v/>
      </c>
      <c r="D19" s="7" t="str">
        <f>'Individual Overall'!$J16</f>
        <v/>
      </c>
    </row>
    <row r="20" spans="1:4" hidden="1">
      <c r="A20" s="5" t="str">
        <f>IF('Individual Overall'!$L17&gt;"",'Individual Overall'!$L17,"")</f>
        <v/>
      </c>
      <c r="B20" s="5" t="str">
        <f>'Individual Overall'!$B17</f>
        <v/>
      </c>
      <c r="C20" s="5" t="str">
        <f>'Individual Overall'!$C17</f>
        <v/>
      </c>
      <c r="D20" s="7" t="str">
        <f>'Individual Overall'!$J17</f>
        <v/>
      </c>
    </row>
    <row r="21" spans="1:4" hidden="1">
      <c r="A21" s="5" t="str">
        <f>IF('Individual Overall'!$L18&gt;"",'Individual Overall'!$L18,"")</f>
        <v/>
      </c>
      <c r="B21" s="5" t="str">
        <f>'Individual Overall'!$B18</f>
        <v/>
      </c>
      <c r="C21" s="5" t="str">
        <f>'Individual Overall'!$C18</f>
        <v/>
      </c>
      <c r="D21" s="7" t="str">
        <f>'Individual Overall'!$J18</f>
        <v/>
      </c>
    </row>
    <row r="22" spans="1:4" hidden="1">
      <c r="A22" s="5" t="str">
        <f>IF('Individual Overall'!$L19&gt;"",'Individual Overall'!$L19,"")</f>
        <v/>
      </c>
      <c r="B22" s="5" t="str">
        <f>'Individual Overall'!$B19</f>
        <v/>
      </c>
      <c r="C22" s="5" t="str">
        <f>'Individual Overall'!$C19</f>
        <v/>
      </c>
      <c r="D22" s="7" t="str">
        <f>'Individual Overall'!$J19</f>
        <v/>
      </c>
    </row>
    <row r="23" spans="1:4" hidden="1">
      <c r="A23" s="5" t="str">
        <f>IF('Individual Overall'!$L20&gt;"",'Individual Overall'!$L20,"")</f>
        <v/>
      </c>
      <c r="B23" s="5" t="str">
        <f>'Individual Overall'!$B20</f>
        <v/>
      </c>
      <c r="C23" s="5" t="str">
        <f>'Individual Overall'!$C20</f>
        <v/>
      </c>
      <c r="D23" s="7" t="str">
        <f>'Individual Overall'!$J20</f>
        <v/>
      </c>
    </row>
    <row r="24" spans="1:4" hidden="1">
      <c r="A24" s="5" t="str">
        <f>IF('Individual Overall'!$L21&gt;"",'Individual Overall'!$L21,"")</f>
        <v/>
      </c>
      <c r="B24" s="5" t="str">
        <f>'Individual Overall'!$B21</f>
        <v/>
      </c>
      <c r="C24" s="5" t="str">
        <f>'Individual Overall'!$C21</f>
        <v/>
      </c>
      <c r="D24" s="7" t="str">
        <f>'Individual Overall'!$J21</f>
        <v/>
      </c>
    </row>
    <row r="25" spans="1:4" hidden="1">
      <c r="A25" s="5" t="str">
        <f>IF('Individual Overall'!$L22&gt;"",'Individual Overall'!$L22,"")</f>
        <v/>
      </c>
      <c r="B25" s="5" t="str">
        <f>'Individual Overall'!$B22</f>
        <v/>
      </c>
      <c r="C25" s="5" t="str">
        <f>'Individual Overall'!$C22</f>
        <v/>
      </c>
      <c r="D25" s="7" t="str">
        <f>'Individual Overall'!$J22</f>
        <v/>
      </c>
    </row>
    <row r="26" spans="1:4" hidden="1">
      <c r="A26" s="5" t="str">
        <f>IF('Individual Overall'!$L23&gt;"",'Individual Overall'!$L23,"")</f>
        <v/>
      </c>
      <c r="B26" s="5" t="str">
        <f>'Individual Overall'!$B23</f>
        <v/>
      </c>
      <c r="C26" s="5" t="str">
        <f>'Individual Overall'!$C23</f>
        <v/>
      </c>
      <c r="D26" s="7" t="str">
        <f>'Individual Overall'!$J23</f>
        <v/>
      </c>
    </row>
    <row r="27" spans="1:4" hidden="1">
      <c r="A27" s="5" t="str">
        <f>IF('Individual Overall'!$L24&gt;"",'Individual Overall'!$L24,"")</f>
        <v/>
      </c>
      <c r="B27" s="5" t="str">
        <f>'Individual Overall'!$B24</f>
        <v/>
      </c>
      <c r="C27" s="5" t="str">
        <f>'Individual Overall'!$C24</f>
        <v/>
      </c>
      <c r="D27" s="7" t="str">
        <f>'Individual Overall'!$J24</f>
        <v/>
      </c>
    </row>
    <row r="28" spans="1:4" hidden="1">
      <c r="A28" s="5" t="str">
        <f>IF('Individual Overall'!$L25&gt;"",'Individual Overall'!$L25,"")</f>
        <v/>
      </c>
      <c r="B28" s="5" t="str">
        <f>'Individual Overall'!$B25</f>
        <v/>
      </c>
      <c r="C28" s="5" t="str">
        <f>'Individual Overall'!$C25</f>
        <v/>
      </c>
      <c r="D28" s="7" t="str">
        <f>'Individual Overall'!$J25</f>
        <v/>
      </c>
    </row>
    <row r="29" spans="1:4" hidden="1">
      <c r="A29" s="5" t="str">
        <f>IF('Individual Overall'!$L26&gt;"",'Individual Overall'!$L26,"")</f>
        <v/>
      </c>
      <c r="B29" s="5" t="str">
        <f>'Individual Overall'!$B26</f>
        <v/>
      </c>
      <c r="C29" s="5" t="str">
        <f>'Individual Overall'!$C26</f>
        <v/>
      </c>
      <c r="D29" s="7" t="str">
        <f>'Individual Overall'!$J26</f>
        <v/>
      </c>
    </row>
    <row r="30" spans="1:4" hidden="1">
      <c r="A30" s="5" t="str">
        <f>IF('Individual Overall'!$L27&gt;"",'Individual Overall'!$L27,"")</f>
        <v/>
      </c>
      <c r="B30" s="5" t="str">
        <f>'Individual Overall'!$B27</f>
        <v/>
      </c>
      <c r="C30" s="5" t="str">
        <f>'Individual Overall'!$C27</f>
        <v/>
      </c>
      <c r="D30" s="7" t="str">
        <f>'Individual Overall'!$J27</f>
        <v/>
      </c>
    </row>
    <row r="31" spans="1:4" hidden="1">
      <c r="A31" s="5" t="str">
        <f>IF('Individual Overall'!$L28&gt;"",'Individual Overall'!$L28,"")</f>
        <v/>
      </c>
      <c r="B31" s="5" t="str">
        <f>'Individual Overall'!$B28</f>
        <v/>
      </c>
      <c r="C31" s="5" t="str">
        <f>'Individual Overall'!$C28</f>
        <v/>
      </c>
      <c r="D31" s="7" t="str">
        <f>'Individual Overall'!$J28</f>
        <v/>
      </c>
    </row>
    <row r="32" spans="1:4" hidden="1">
      <c r="A32" s="5" t="str">
        <f>IF('Individual Overall'!$L29&gt;"",'Individual Overall'!$L29,"")</f>
        <v/>
      </c>
      <c r="B32" s="5" t="str">
        <f>'Individual Overall'!$B29</f>
        <v/>
      </c>
      <c r="C32" s="5" t="str">
        <f>'Individual Overall'!$C29</f>
        <v/>
      </c>
      <c r="D32" s="7" t="str">
        <f>'Individual Overall'!$J29</f>
        <v/>
      </c>
    </row>
    <row r="33" spans="1:4" hidden="1">
      <c r="A33" s="5" t="str">
        <f>IF('Individual Overall'!$L30&gt;"",'Individual Overall'!$L30,"")</f>
        <v/>
      </c>
      <c r="B33" s="5" t="str">
        <f>'Individual Overall'!$B30</f>
        <v/>
      </c>
      <c r="C33" s="5" t="str">
        <f>'Individual Overall'!$C30</f>
        <v/>
      </c>
      <c r="D33" s="7" t="str">
        <f>'Individual Overall'!$J30</f>
        <v/>
      </c>
    </row>
    <row r="34" spans="1:4" hidden="1">
      <c r="A34" s="5" t="str">
        <f>IF('Individual Overall'!$L31&gt;"",'Individual Overall'!$L31,"")</f>
        <v/>
      </c>
      <c r="B34" s="5" t="str">
        <f>'Individual Overall'!$B31</f>
        <v/>
      </c>
      <c r="C34" s="5" t="str">
        <f>'Individual Overall'!$C31</f>
        <v/>
      </c>
      <c r="D34" s="7" t="str">
        <f>'Individual Overall'!$J31</f>
        <v/>
      </c>
    </row>
    <row r="35" spans="1:4" hidden="1">
      <c r="A35" s="5" t="str">
        <f>IF('Individual Overall'!$L32&gt;"",'Individual Overall'!$L32,"")</f>
        <v/>
      </c>
      <c r="B35" s="5" t="str">
        <f>'Individual Overall'!$B32</f>
        <v/>
      </c>
      <c r="C35" s="5" t="str">
        <f>'Individual Overall'!$C32</f>
        <v/>
      </c>
      <c r="D35" s="7" t="str">
        <f>'Individual Overall'!$J32</f>
        <v/>
      </c>
    </row>
    <row r="36" spans="1:4" hidden="1">
      <c r="A36" s="5" t="str">
        <f>IF('Individual Overall'!$L33&gt;"",'Individual Overall'!$L33,"")</f>
        <v/>
      </c>
      <c r="B36" s="5" t="str">
        <f>'Individual Overall'!$B33</f>
        <v/>
      </c>
      <c r="C36" s="5" t="str">
        <f>'Individual Overall'!$C33</f>
        <v/>
      </c>
      <c r="D36" s="7" t="str">
        <f>'Individual Overall'!$J33</f>
        <v/>
      </c>
    </row>
    <row r="37" spans="1:4" hidden="1">
      <c r="A37" s="5" t="str">
        <f>IF('Individual Overall'!$L34&gt;"",'Individual Overall'!$L34,"")</f>
        <v/>
      </c>
      <c r="B37" s="5" t="str">
        <f>'Individual Overall'!$B34</f>
        <v/>
      </c>
      <c r="C37" s="5" t="str">
        <f>'Individual Overall'!$C34</f>
        <v/>
      </c>
      <c r="D37" s="7" t="str">
        <f>'Individual Overall'!$J34</f>
        <v/>
      </c>
    </row>
    <row r="38" spans="1:4" hidden="1">
      <c r="A38" s="5" t="str">
        <f>IF('Individual Overall'!$L35&gt;"",'Individual Overall'!$L35,"")</f>
        <v/>
      </c>
      <c r="B38" s="5" t="str">
        <f>'Individual Overall'!$B35</f>
        <v/>
      </c>
      <c r="C38" s="5" t="str">
        <f>'Individual Overall'!$C35</f>
        <v/>
      </c>
      <c r="D38" s="7" t="str">
        <f>'Individual Overall'!$J35</f>
        <v/>
      </c>
    </row>
    <row r="39" spans="1:4" hidden="1">
      <c r="A39" s="5" t="str">
        <f>IF('Individual Overall'!$L36&gt;"",'Individual Overall'!$L36,"")</f>
        <v/>
      </c>
      <c r="B39" s="5" t="str">
        <f>'Individual Overall'!$B36</f>
        <v/>
      </c>
      <c r="C39" s="5" t="str">
        <f>'Individual Overall'!$C36</f>
        <v/>
      </c>
      <c r="D39" s="7" t="str">
        <f>'Individual Overall'!$J36</f>
        <v/>
      </c>
    </row>
    <row r="40" spans="1:4" hidden="1">
      <c r="A40" s="5" t="str">
        <f>IF('Individual Overall'!$L37&gt;"",'Individual Overall'!$L37,"")</f>
        <v/>
      </c>
      <c r="B40" s="5" t="str">
        <f>'Individual Overall'!$B37</f>
        <v/>
      </c>
      <c r="C40" s="5" t="str">
        <f>'Individual Overall'!$C37</f>
        <v/>
      </c>
      <c r="D40" s="7" t="str">
        <f>'Individual Overall'!$J37</f>
        <v/>
      </c>
    </row>
    <row r="41" spans="1:4" hidden="1">
      <c r="A41" s="5" t="str">
        <f>IF('Individual Overall'!$L38&gt;"",'Individual Overall'!$L38,"")</f>
        <v/>
      </c>
      <c r="B41" s="5" t="str">
        <f>'Individual Overall'!$B38</f>
        <v/>
      </c>
      <c r="C41" s="5" t="str">
        <f>'Individual Overall'!$C38</f>
        <v/>
      </c>
      <c r="D41" s="7" t="str">
        <f>'Individual Overall'!$J38</f>
        <v/>
      </c>
    </row>
    <row r="42" spans="1:4" hidden="1">
      <c r="A42" s="5" t="str">
        <f>IF('Individual Overall'!$L39&gt;"",'Individual Overall'!$L39,"")</f>
        <v/>
      </c>
      <c r="B42" s="5" t="str">
        <f>'Individual Overall'!$B39</f>
        <v/>
      </c>
      <c r="C42" s="5" t="str">
        <f>'Individual Overall'!$C39</f>
        <v/>
      </c>
      <c r="D42" s="7" t="str">
        <f>'Individual Overall'!$J39</f>
        <v/>
      </c>
    </row>
    <row r="43" spans="1:4" hidden="1">
      <c r="A43" s="5" t="str">
        <f>IF('Individual Overall'!$L40&gt;"",'Individual Overall'!$L40,"")</f>
        <v/>
      </c>
      <c r="B43" s="5" t="str">
        <f>'Individual Overall'!$B40</f>
        <v/>
      </c>
      <c r="C43" s="5" t="str">
        <f>'Individual Overall'!$C40</f>
        <v/>
      </c>
      <c r="D43" s="7" t="str">
        <f>'Individual Overall'!$J40</f>
        <v/>
      </c>
    </row>
    <row r="44" spans="1:4" hidden="1">
      <c r="A44" s="5" t="str">
        <f>IF('Individual Overall'!$L41&gt;"",'Individual Overall'!$L41,"")</f>
        <v/>
      </c>
      <c r="B44" s="5" t="str">
        <f>'Individual Overall'!$B41</f>
        <v/>
      </c>
      <c r="C44" s="5" t="str">
        <f>'Individual Overall'!$C41</f>
        <v/>
      </c>
      <c r="D44" s="7" t="str">
        <f>'Individual Overall'!$J41</f>
        <v/>
      </c>
    </row>
    <row r="45" spans="1:4" hidden="1">
      <c r="A45" s="5" t="str">
        <f>IF('Individual Overall'!$L42&gt;"",'Individual Overall'!$L42,"")</f>
        <v/>
      </c>
      <c r="B45" s="5" t="str">
        <f>'Individual Overall'!$B42</f>
        <v/>
      </c>
      <c r="C45" s="5" t="str">
        <f>'Individual Overall'!$C42</f>
        <v/>
      </c>
      <c r="D45" s="7" t="str">
        <f>'Individual Overall'!$J42</f>
        <v/>
      </c>
    </row>
    <row r="46" spans="1:4" hidden="1">
      <c r="A46" s="5" t="str">
        <f>IF('Individual Overall'!$L43&gt;"",'Individual Overall'!$L43,"")</f>
        <v/>
      </c>
      <c r="B46" s="5" t="str">
        <f>'Individual Overall'!$B43</f>
        <v/>
      </c>
      <c r="C46" s="5" t="str">
        <f>'Individual Overall'!$C43</f>
        <v/>
      </c>
      <c r="D46" s="7" t="str">
        <f>'Individual Overall'!$J43</f>
        <v/>
      </c>
    </row>
    <row r="47" spans="1:4" hidden="1">
      <c r="A47" s="5" t="str">
        <f>IF('Individual Overall'!$L44&gt;"",'Individual Overall'!$L44,"")</f>
        <v/>
      </c>
      <c r="B47" s="5" t="str">
        <f>'Individual Overall'!$B44</f>
        <v/>
      </c>
      <c r="C47" s="5" t="str">
        <f>'Individual Overall'!$C44</f>
        <v/>
      </c>
      <c r="D47" s="7" t="str">
        <f>'Individual Overall'!$J44</f>
        <v/>
      </c>
    </row>
    <row r="48" spans="1:4" hidden="1">
      <c r="A48" s="5" t="str">
        <f>IF('Individual Overall'!$L45&gt;"",'Individual Overall'!$L45,"")</f>
        <v/>
      </c>
      <c r="B48" s="5" t="str">
        <f>'Individual Overall'!$B45</f>
        <v/>
      </c>
      <c r="C48" s="5" t="str">
        <f>'Individual Overall'!$C45</f>
        <v/>
      </c>
      <c r="D48" s="7" t="str">
        <f>'Individual Overall'!$J45</f>
        <v/>
      </c>
    </row>
    <row r="49" spans="1:4" hidden="1">
      <c r="A49" s="5" t="str">
        <f>IF('Individual Overall'!$L46&gt;"",'Individual Overall'!$L46,"")</f>
        <v/>
      </c>
      <c r="B49" s="5" t="str">
        <f>'Individual Overall'!$B46</f>
        <v/>
      </c>
      <c r="C49" s="5" t="str">
        <f>'Individual Overall'!$C46</f>
        <v/>
      </c>
      <c r="D49" s="7" t="str">
        <f>'Individual Overall'!$J46</f>
        <v/>
      </c>
    </row>
    <row r="50" spans="1:4" hidden="1">
      <c r="A50" s="5" t="str">
        <f>IF('Individual Overall'!$L47&gt;"",'Individual Overall'!$L47,"")</f>
        <v/>
      </c>
      <c r="B50" s="5" t="str">
        <f>'Individual Overall'!$B47</f>
        <v/>
      </c>
      <c r="C50" s="5" t="str">
        <f>'Individual Overall'!$C47</f>
        <v/>
      </c>
      <c r="D50" s="7" t="str">
        <f>'Individual Overall'!$J47</f>
        <v/>
      </c>
    </row>
    <row r="51" spans="1:4" hidden="1">
      <c r="A51" s="5" t="str">
        <f>IF('Individual Overall'!$L48&gt;"",'Individual Overall'!$L48,"")</f>
        <v/>
      </c>
      <c r="B51" s="5" t="str">
        <f>'Individual Overall'!$B48</f>
        <v/>
      </c>
      <c r="C51" s="5" t="str">
        <f>'Individual Overall'!$C48</f>
        <v/>
      </c>
      <c r="D51" s="7" t="str">
        <f>'Individual Overall'!$J48</f>
        <v/>
      </c>
    </row>
    <row r="52" spans="1:4">
      <c r="A52" s="5" t="str">
        <f>IF('Individual Overall'!$L49&gt;"",'Individual Overall'!$L49,"")</f>
        <v/>
      </c>
      <c r="B52" s="5" t="str">
        <f>'Individual Overall'!$B49</f>
        <v>Campbell, Dave</v>
      </c>
      <c r="C52" s="5" t="str">
        <f>'Individual Overall'!$C49</f>
        <v>Taur</v>
      </c>
      <c r="D52" s="7">
        <f>'Individual Overall'!$J49</f>
        <v>297.10946138050861</v>
      </c>
    </row>
    <row r="53" spans="1:4">
      <c r="A53" s="5" t="str">
        <f>IF('Individual Overall'!$L50&gt;"",'Individual Overall'!$L50,"")</f>
        <v/>
      </c>
      <c r="B53" s="5" t="str">
        <f>'Individual Overall'!$B50</f>
        <v>Kunkel, Dave</v>
      </c>
      <c r="C53" s="5" t="str">
        <f>'Individual Overall'!$C50</f>
        <v>RNAC</v>
      </c>
      <c r="D53" s="7">
        <f>'Individual Overall'!$J50</f>
        <v>270.83147633585787</v>
      </c>
    </row>
    <row r="54" spans="1:4">
      <c r="A54" s="5" t="str">
        <f>IF('Individual Overall'!$L51&gt;"",'Individual Overall'!$L51,"")</f>
        <v/>
      </c>
      <c r="B54" s="5" t="str">
        <f>'Individual Overall'!$B51</f>
        <v>Garnaut, Rod</v>
      </c>
      <c r="C54" s="5" t="str">
        <f>'Individual Overall'!$C51</f>
        <v>RACWA</v>
      </c>
      <c r="D54" s="7">
        <f>'Individual Overall'!$J51</f>
        <v>253.37994931331727</v>
      </c>
    </row>
    <row r="55" spans="1:4">
      <c r="A55" s="5" t="str">
        <f>IF('Individual Overall'!$L52&gt;"",'Individual Overall'!$L52,"")</f>
        <v/>
      </c>
      <c r="B55" s="5" t="str">
        <f>'Individual Overall'!$B52</f>
        <v>Steane, Mal</v>
      </c>
      <c r="C55" s="5" t="str">
        <f>'Individual Overall'!$C52</f>
        <v xml:space="preserve">ACST </v>
      </c>
      <c r="D55" s="7">
        <f>'Individual Overall'!$J52</f>
        <v>247.36214340874159</v>
      </c>
    </row>
    <row r="56" spans="1:4">
      <c r="A56" s="5" t="str">
        <f>IF('Individual Overall'!$L53&gt;"",'Individual Overall'!$L53,"")</f>
        <v/>
      </c>
      <c r="B56" s="5" t="str">
        <f>'Individual Overall'!$B53</f>
        <v>Fenton, Peter</v>
      </c>
      <c r="C56" s="5" t="str">
        <f>'Individual Overall'!$C53</f>
        <v xml:space="preserve">ACST </v>
      </c>
      <c r="D56" s="7">
        <f>'Individual Overall'!$J53</f>
        <v>238.2225251148468</v>
      </c>
    </row>
    <row r="57" spans="1:4">
      <c r="A57" s="5" t="str">
        <f>IF('Individual Overall'!$L54&gt;"",'Individual Overall'!$L54,"")</f>
        <v/>
      </c>
      <c r="B57" s="5" t="str">
        <f>'Individual Overall'!$B54</f>
        <v>ten Broeke, Ed</v>
      </c>
      <c r="C57" s="5" t="str">
        <f>'Individual Overall'!$C54</f>
        <v xml:space="preserve">ACST </v>
      </c>
      <c r="D57" s="7">
        <f>'Individual Overall'!$J54</f>
        <v>238.10559617048546</v>
      </c>
    </row>
    <row r="58" spans="1:4">
      <c r="A58" s="5" t="str">
        <f>IF('Individual Overall'!$L55&gt;"",'Individual Overall'!$L55,"")</f>
        <v/>
      </c>
      <c r="B58" s="5" t="str">
        <f>'Individual Overall'!$B55</f>
        <v>Prairie, Don</v>
      </c>
      <c r="C58" s="5" t="str">
        <f>'Individual Overall'!$C55</f>
        <v xml:space="preserve">ACST </v>
      </c>
      <c r="D58" s="7">
        <f>'Individual Overall'!$J55</f>
        <v>231.11874199425873</v>
      </c>
    </row>
    <row r="59" spans="1:4">
      <c r="A59" s="5" t="str">
        <f>IF('Individual Overall'!$L56&gt;"",'Individual Overall'!$L56,"")</f>
        <v/>
      </c>
      <c r="B59" s="5" t="str">
        <f>'Individual Overall'!$B56</f>
        <v>Stopp, Andrew</v>
      </c>
      <c r="C59" s="5" t="str">
        <f>'Individual Overall'!$C56</f>
        <v xml:space="preserve">RVAC </v>
      </c>
      <c r="D59" s="7">
        <f>'Individual Overall'!$J56</f>
        <v>229.20679194206627</v>
      </c>
    </row>
    <row r="60" spans="1:4">
      <c r="A60" s="5" t="str">
        <f>IF('Individual Overall'!$L57&gt;"",'Individual Overall'!$L57,"")</f>
        <v/>
      </c>
      <c r="B60" s="5" t="str">
        <f>'Individual Overall'!$B57</f>
        <v>Morton, Gary</v>
      </c>
      <c r="C60" s="5" t="str">
        <f>'Individual Overall'!$C57</f>
        <v xml:space="preserve">RVAC </v>
      </c>
      <c r="D60" s="7">
        <f>'Individual Overall'!$J57</f>
        <v>182.21361971750304</v>
      </c>
    </row>
    <row r="61" spans="1:4">
      <c r="A61" s="5" t="str">
        <f>IF('Individual Overall'!$L58&gt;"",'Individual Overall'!$L58,"")</f>
        <v/>
      </c>
      <c r="B61" s="5" t="str">
        <f>'Individual Overall'!$B58</f>
        <v>Hand, Ray</v>
      </c>
      <c r="C61" s="5" t="str">
        <f>'Individual Overall'!$C58</f>
        <v>Schoies</v>
      </c>
      <c r="D61" s="7">
        <f>'Individual Overall'!$J58</f>
        <v>161.07198748043817</v>
      </c>
    </row>
    <row r="62" spans="1:4">
      <c r="A62" s="5" t="str">
        <f>IF('Individual Overall'!$L59&gt;"",'Individual Overall'!$L59,"")</f>
        <v/>
      </c>
      <c r="B62" s="5" t="str">
        <f>'Individual Overall'!$B59</f>
        <v>Crombie, Owen</v>
      </c>
      <c r="C62" s="5" t="str">
        <f>'Individual Overall'!$C59</f>
        <v xml:space="preserve">RVAC </v>
      </c>
      <c r="D62" s="7">
        <f>'Individual Overall'!$J59</f>
        <v>153.84367953730674</v>
      </c>
    </row>
    <row r="63" spans="1:4">
      <c r="A63" s="5" t="str">
        <f>IF('Individual Overall'!$L60&gt;"",'Individual Overall'!$L60,"")</f>
        <v/>
      </c>
      <c r="B63" s="5" t="str">
        <f>'Individual Overall'!$B60</f>
        <v>Horsburgh, Peter</v>
      </c>
      <c r="C63" s="5" t="str">
        <f>'Individual Overall'!$C60</f>
        <v>RNAC</v>
      </c>
      <c r="D63" s="7">
        <f>'Individual Overall'!$J60</f>
        <v>152.58099445343532</v>
      </c>
    </row>
    <row r="64" spans="1:4">
      <c r="A64" s="5" t="str">
        <f>IF('Individual Overall'!$L61&gt;"",'Individual Overall'!$L61,"")</f>
        <v/>
      </c>
      <c r="B64" s="5" t="str">
        <f>'Individual Overall'!$B61</f>
        <v>Dawes, Bill</v>
      </c>
      <c r="C64" s="5" t="str">
        <f>'Individual Overall'!$C61</f>
        <v>Schoies</v>
      </c>
      <c r="D64" s="7">
        <f>'Individual Overall'!$J61</f>
        <v>151.66750178771969</v>
      </c>
    </row>
    <row r="65" spans="1:4">
      <c r="A65" s="5" t="str">
        <f>IF('Individual Overall'!$L62&gt;"",'Individual Overall'!$L62,"")</f>
        <v/>
      </c>
      <c r="B65" s="5" t="str">
        <f>'Individual Overall'!$B62</f>
        <v>Lawn, Jamey</v>
      </c>
      <c r="C65" s="5" t="str">
        <f>'Individual Overall'!$C62</f>
        <v>LVAC</v>
      </c>
      <c r="D65" s="7">
        <f>'Individual Overall'!$J62</f>
        <v>148.13277808441009</v>
      </c>
    </row>
    <row r="66" spans="1:4">
      <c r="A66" s="5" t="str">
        <f>IF('Individual Overall'!$L63&gt;"",'Individual Overall'!$L63,"")</f>
        <v/>
      </c>
      <c r="B66" s="5" t="str">
        <f>'Individual Overall'!$B63</f>
        <v>Bright, John</v>
      </c>
      <c r="C66" s="5" t="str">
        <f>'Individual Overall'!$C63</f>
        <v xml:space="preserve">ACST </v>
      </c>
      <c r="D66" s="7">
        <f>'Individual Overall'!$J63</f>
        <v>144.9864843754778</v>
      </c>
    </row>
    <row r="67" spans="1:4">
      <c r="A67" s="5" t="str">
        <f>IF('Individual Overall'!$L64&gt;"",'Individual Overall'!$L64,"")</f>
        <v/>
      </c>
      <c r="B67" s="5" t="str">
        <f>'Individual Overall'!$B64</f>
        <v>Kennewell, Greg</v>
      </c>
      <c r="C67" s="5" t="str">
        <f>'Individual Overall'!$C64</f>
        <v>RNAC</v>
      </c>
      <c r="D67" s="7">
        <f>'Individual Overall'!$J64</f>
        <v>132.14177945581537</v>
      </c>
    </row>
    <row r="68" spans="1:4">
      <c r="A68" s="5" t="str">
        <f>IF('Individual Overall'!$L65&gt;"",'Individual Overall'!$L65,"")</f>
        <v/>
      </c>
      <c r="B68" s="5" t="str">
        <f>'Individual Overall'!$B65</f>
        <v>Peter Waite</v>
      </c>
      <c r="C68" s="5" t="str">
        <f>'Individual Overall'!$C65</f>
        <v xml:space="preserve">ACST </v>
      </c>
      <c r="D68" s="7">
        <f>'Individual Overall'!$J65</f>
        <v>121.46387831623309</v>
      </c>
    </row>
    <row r="69" spans="1:4">
      <c r="A69" s="5" t="str">
        <f>IF('Individual Overall'!$L66&gt;"",'Individual Overall'!$L66,"")</f>
        <v/>
      </c>
      <c r="B69" s="5" t="str">
        <f>'Individual Overall'!$B66</f>
        <v>Burdon, Luke</v>
      </c>
      <c r="C69" s="5" t="str">
        <f>'Individual Overall'!$C66</f>
        <v>LVAC</v>
      </c>
      <c r="D69" s="7">
        <f>'Individual Overall'!$J66</f>
        <v>96.486868470706298</v>
      </c>
    </row>
    <row r="70" spans="1:4">
      <c r="A70" s="5" t="str">
        <f>IF('Individual Overall'!$L67&gt;"",'Individual Overall'!$L67,"")</f>
        <v/>
      </c>
      <c r="B70" s="5" t="str">
        <f>'Individual Overall'!$B67</f>
        <v>Broadhead, John</v>
      </c>
      <c r="C70" s="5" t="str">
        <f>'Individual Overall'!$C67</f>
        <v xml:space="preserve">ACST </v>
      </c>
      <c r="D70" s="7">
        <f>'Individual Overall'!$J67</f>
        <v>67.135486814893312</v>
      </c>
    </row>
  </sheetData>
  <autoFilter ref="A10:D70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>
      <selection activeCell="A5" sqref="A5:D19"/>
    </sheetView>
  </sheetViews>
  <sheetFormatPr defaultColWidth="9.109375" defaultRowHeight="14.4"/>
  <cols>
    <col min="1" max="1" width="16.44140625" style="2" bestFit="1" customWidth="1"/>
    <col min="2" max="2" width="37.44140625" style="2" customWidth="1"/>
    <col min="3" max="3" width="14.33203125" style="2" customWidth="1"/>
    <col min="4" max="4" width="12.109375" style="2" customWidth="1"/>
    <col min="5" max="5" width="5.44140625" style="2" customWidth="1"/>
    <col min="6" max="16384" width="9.109375" style="2"/>
  </cols>
  <sheetData>
    <row r="1" spans="1:4">
      <c r="A1" s="2" t="s">
        <v>96</v>
      </c>
    </row>
    <row r="5" spans="1:4" ht="21">
      <c r="B5" s="60" t="s">
        <v>60</v>
      </c>
    </row>
    <row r="6" spans="1:4" ht="21">
      <c r="B6" s="61" t="str">
        <f>Registrations!$U$2</f>
        <v>La Trobe Valley 2017</v>
      </c>
    </row>
    <row r="7" spans="1:4" ht="21">
      <c r="B7" s="60" t="s">
        <v>61</v>
      </c>
    </row>
    <row r="9" spans="1:4" ht="21">
      <c r="A9" s="59" t="s">
        <v>94</v>
      </c>
    </row>
    <row r="10" spans="1:4">
      <c r="A10" s="62" t="s">
        <v>63</v>
      </c>
      <c r="B10" s="62" t="s">
        <v>95</v>
      </c>
      <c r="C10" s="62" t="s">
        <v>66</v>
      </c>
      <c r="D10" s="62" t="s">
        <v>37</v>
      </c>
    </row>
    <row r="11" spans="1:4">
      <c r="A11" s="5" t="s">
        <v>200</v>
      </c>
      <c r="B11" s="5" t="s">
        <v>55</v>
      </c>
      <c r="C11" s="5" t="s">
        <v>126</v>
      </c>
      <c r="D11" s="43">
        <v>248.00360522729579</v>
      </c>
    </row>
    <row r="12" spans="1:4">
      <c r="A12" s="5" t="s">
        <v>221</v>
      </c>
      <c r="B12" s="5" t="s">
        <v>55</v>
      </c>
      <c r="C12" s="5" t="s">
        <v>98</v>
      </c>
      <c r="D12" s="43">
        <v>243.12351731743888</v>
      </c>
    </row>
    <row r="13" spans="1:4">
      <c r="A13" s="5" t="s">
        <v>202</v>
      </c>
      <c r="B13" s="5" t="s">
        <v>149</v>
      </c>
      <c r="C13" s="5" t="s">
        <v>148</v>
      </c>
      <c r="D13" s="43">
        <v>229.07895401080316</v>
      </c>
    </row>
    <row r="14" spans="1:4">
      <c r="A14" s="5"/>
      <c r="B14" s="5" t="s">
        <v>155</v>
      </c>
      <c r="C14" s="5" t="s">
        <v>148</v>
      </c>
      <c r="D14" s="43">
        <v>204.607599213187</v>
      </c>
    </row>
    <row r="15" spans="1:4">
      <c r="A15" s="5"/>
      <c r="B15" s="5" t="s">
        <v>55</v>
      </c>
      <c r="C15" s="5" t="s">
        <v>121</v>
      </c>
      <c r="D15" s="43">
        <v>200.67902038149367</v>
      </c>
    </row>
    <row r="16" spans="1:4">
      <c r="A16" s="5"/>
      <c r="B16" s="5" t="s">
        <v>105</v>
      </c>
      <c r="C16" s="5" t="s">
        <v>98</v>
      </c>
      <c r="D16" s="43">
        <v>191.18330051996566</v>
      </c>
    </row>
    <row r="17" spans="1:4">
      <c r="A17" s="5"/>
      <c r="B17" s="5" t="s">
        <v>56</v>
      </c>
      <c r="C17" s="5" t="s">
        <v>98</v>
      </c>
      <c r="D17" s="43">
        <v>166.68212227594887</v>
      </c>
    </row>
    <row r="18" spans="1:4">
      <c r="A18" s="5"/>
      <c r="B18" s="5" t="s">
        <v>55</v>
      </c>
      <c r="C18" s="5" t="s">
        <v>144</v>
      </c>
      <c r="D18" s="43">
        <v>160.26965232535409</v>
      </c>
    </row>
    <row r="19" spans="1:4">
      <c r="A19" s="5"/>
      <c r="B19" s="5" t="s">
        <v>55</v>
      </c>
      <c r="C19" s="5" t="s">
        <v>111</v>
      </c>
      <c r="D19" s="43">
        <v>81.782886620933894</v>
      </c>
    </row>
    <row r="20" spans="1:4">
      <c r="A20" s="5"/>
      <c r="B20" s="5"/>
      <c r="C20" s="5"/>
      <c r="D20" s="43"/>
    </row>
    <row r="21" spans="1:4">
      <c r="A21" s="5"/>
      <c r="B21" s="5"/>
      <c r="C21" s="5"/>
      <c r="D21" s="7"/>
    </row>
    <row r="22" spans="1:4">
      <c r="A22" s="5"/>
      <c r="B22" s="5"/>
      <c r="C22" s="5"/>
      <c r="D22" s="7"/>
    </row>
    <row r="23" spans="1:4">
      <c r="A23" s="5"/>
      <c r="B23" s="5"/>
      <c r="C23" s="5"/>
      <c r="D23" s="7"/>
    </row>
    <row r="24" spans="1:4">
      <c r="A24" s="5"/>
      <c r="B24" s="5"/>
      <c r="C24" s="5"/>
      <c r="D24" s="7"/>
    </row>
    <row r="25" spans="1:4">
      <c r="A25" s="5"/>
      <c r="B25" s="5"/>
      <c r="C25" s="5"/>
      <c r="D25" s="7"/>
    </row>
    <row r="26" spans="1:4">
      <c r="A26" s="5"/>
      <c r="B26" s="5"/>
      <c r="C26" s="5"/>
      <c r="D26" s="7"/>
    </row>
    <row r="27" spans="1:4">
      <c r="A27" s="5"/>
      <c r="B27" s="5"/>
      <c r="C27" s="5"/>
      <c r="D27" s="7"/>
    </row>
    <row r="28" spans="1:4">
      <c r="A28" s="5"/>
      <c r="B28" s="5"/>
      <c r="C28" s="5"/>
      <c r="D28" s="7"/>
    </row>
    <row r="29" spans="1:4">
      <c r="A29" s="5"/>
      <c r="B29" s="5"/>
      <c r="C29" s="5"/>
      <c r="D29" s="7"/>
    </row>
    <row r="30" spans="1:4">
      <c r="A30" s="5"/>
      <c r="B30" s="5"/>
      <c r="C30" s="5"/>
      <c r="D30" s="7"/>
    </row>
    <row r="31" spans="1:4">
      <c r="A31" s="5"/>
      <c r="B31" s="5"/>
      <c r="C31" s="5"/>
      <c r="D31" s="7"/>
    </row>
    <row r="32" spans="1:4">
      <c r="A32" s="5"/>
      <c r="B32" s="5"/>
      <c r="C32" s="5"/>
      <c r="D32" s="7"/>
    </row>
    <row r="33" spans="1:4">
      <c r="A33" s="5"/>
      <c r="B33" s="5"/>
      <c r="C33" s="5"/>
      <c r="D33" s="7"/>
    </row>
    <row r="34" spans="1:4">
      <c r="A34" s="5"/>
      <c r="B34" s="5"/>
      <c r="C34" s="5"/>
      <c r="D34" s="7"/>
    </row>
    <row r="35" spans="1:4">
      <c r="A35" s="5"/>
      <c r="B35" s="5"/>
      <c r="C35" s="5"/>
      <c r="D35" s="7"/>
    </row>
    <row r="36" spans="1:4">
      <c r="A36" s="5"/>
      <c r="B36" s="5"/>
      <c r="C36" s="5"/>
      <c r="D36" s="7"/>
    </row>
    <row r="37" spans="1:4">
      <c r="A37" s="5"/>
      <c r="B37" s="5"/>
      <c r="C37" s="5"/>
      <c r="D37" s="7"/>
    </row>
    <row r="38" spans="1:4">
      <c r="A38" s="5"/>
      <c r="B38" s="5"/>
      <c r="C38" s="5"/>
      <c r="D38" s="7"/>
    </row>
    <row r="39" spans="1:4">
      <c r="A39" s="5"/>
      <c r="B39" s="5"/>
      <c r="C39" s="5"/>
      <c r="D39" s="7"/>
    </row>
    <row r="40" spans="1:4">
      <c r="A40" s="5"/>
      <c r="B40" s="5"/>
      <c r="C40" s="5"/>
      <c r="D40" s="7"/>
    </row>
    <row r="41" spans="1:4">
      <c r="A41" s="5"/>
      <c r="B41" s="5"/>
      <c r="C41" s="5"/>
      <c r="D41" s="7"/>
    </row>
    <row r="42" spans="1:4">
      <c r="A42" s="5"/>
      <c r="B42" s="5"/>
      <c r="C42" s="5"/>
      <c r="D42" s="7"/>
    </row>
    <row r="43" spans="1:4">
      <c r="A43" s="5"/>
      <c r="B43" s="5"/>
      <c r="C43" s="5"/>
      <c r="D43" s="7"/>
    </row>
    <row r="44" spans="1:4">
      <c r="A44" s="5"/>
      <c r="B44" s="5"/>
      <c r="C44" s="5"/>
      <c r="D44" s="7"/>
    </row>
    <row r="45" spans="1:4">
      <c r="A45" s="5"/>
      <c r="B45" s="5"/>
      <c r="C45" s="5"/>
      <c r="D45" s="7"/>
    </row>
    <row r="46" spans="1:4">
      <c r="A46" s="5"/>
      <c r="B46" s="5"/>
      <c r="C46" s="5"/>
      <c r="D46" s="7"/>
    </row>
    <row r="47" spans="1:4">
      <c r="A47" s="5"/>
      <c r="B47" s="5"/>
      <c r="C47" s="5"/>
      <c r="D47" s="7"/>
    </row>
    <row r="48" spans="1:4">
      <c r="A48" s="5"/>
      <c r="B48" s="5"/>
      <c r="C48" s="5"/>
      <c r="D48" s="7"/>
    </row>
    <row r="49" spans="1:4">
      <c r="A49" s="5"/>
      <c r="B49" s="5"/>
      <c r="C49" s="5"/>
      <c r="D49" s="7"/>
    </row>
    <row r="50" spans="1:4">
      <c r="A50" s="5"/>
      <c r="B50" s="5"/>
      <c r="C50" s="5"/>
      <c r="D50" s="7"/>
    </row>
    <row r="51" spans="1:4">
      <c r="A51" s="5"/>
      <c r="B51" s="5"/>
      <c r="C51" s="5"/>
      <c r="D51" s="7"/>
    </row>
    <row r="52" spans="1:4">
      <c r="A52" s="5"/>
      <c r="B52" s="5"/>
      <c r="C52" s="5"/>
      <c r="D52" s="7"/>
    </row>
    <row r="53" spans="1:4">
      <c r="A53" s="5"/>
      <c r="B53" s="5"/>
      <c r="C53" s="5"/>
      <c r="D53" s="7"/>
    </row>
    <row r="54" spans="1:4">
      <c r="A54" s="5"/>
      <c r="B54" s="5"/>
      <c r="C54" s="5"/>
      <c r="D54" s="7"/>
    </row>
    <row r="55" spans="1:4">
      <c r="A55" s="5"/>
      <c r="B55" s="5"/>
      <c r="C55" s="5"/>
      <c r="D55" s="7"/>
    </row>
    <row r="56" spans="1:4">
      <c r="A56" s="5"/>
      <c r="B56" s="5"/>
      <c r="C56" s="5"/>
      <c r="D56" s="7"/>
    </row>
    <row r="57" spans="1:4">
      <c r="A57" s="5"/>
      <c r="B57" s="5"/>
      <c r="C57" s="5"/>
      <c r="D57" s="7"/>
    </row>
    <row r="58" spans="1:4">
      <c r="A58" s="5"/>
      <c r="B58" s="5"/>
      <c r="C58" s="5"/>
      <c r="D58" s="7"/>
    </row>
    <row r="59" spans="1:4">
      <c r="A59" s="5"/>
      <c r="B59" s="5"/>
      <c r="C59" s="5"/>
      <c r="D59" s="7"/>
    </row>
    <row r="60" spans="1:4">
      <c r="A60" s="5"/>
      <c r="B60" s="5"/>
      <c r="C60" s="5"/>
      <c r="D60" s="7"/>
    </row>
    <row r="61" spans="1:4">
      <c r="A61" s="5"/>
      <c r="B61" s="5"/>
      <c r="C61" s="5"/>
      <c r="D61" s="7"/>
    </row>
    <row r="62" spans="1:4">
      <c r="A62" s="5"/>
      <c r="B62" s="5"/>
      <c r="C62" s="5"/>
      <c r="D62" s="7"/>
    </row>
    <row r="63" spans="1:4">
      <c r="A63" s="5"/>
      <c r="B63" s="5"/>
      <c r="C63" s="5"/>
      <c r="D63" s="7"/>
    </row>
    <row r="64" spans="1:4">
      <c r="A64" s="5"/>
      <c r="B64" s="5"/>
      <c r="C64" s="5"/>
      <c r="D64" s="7"/>
    </row>
    <row r="65" spans="1:4">
      <c r="A65" s="5"/>
      <c r="B65" s="5"/>
      <c r="C65" s="5"/>
      <c r="D65" s="7"/>
    </row>
    <row r="66" spans="1:4">
      <c r="A66" s="5"/>
      <c r="B66" s="5"/>
      <c r="C66" s="5"/>
      <c r="D66" s="7"/>
    </row>
    <row r="67" spans="1:4">
      <c r="A67" s="5"/>
      <c r="B67" s="5"/>
      <c r="C67" s="5"/>
      <c r="D67" s="7"/>
    </row>
    <row r="68" spans="1:4">
      <c r="A68" s="5"/>
      <c r="B68" s="5"/>
      <c r="C68" s="5"/>
      <c r="D68" s="7"/>
    </row>
    <row r="69" spans="1:4">
      <c r="A69" s="5"/>
      <c r="B69" s="5"/>
      <c r="C69" s="5"/>
      <c r="D69" s="7"/>
    </row>
    <row r="70" spans="1:4">
      <c r="A70" s="5"/>
      <c r="B70" s="5"/>
      <c r="C70" s="5"/>
      <c r="D70" s="7"/>
    </row>
  </sheetData>
  <autoFilter ref="A10:D70"/>
  <sortState ref="A11:D19">
    <sortCondition descending="1" ref="D11:D19"/>
  </sortState>
  <pageMargins left="0.7" right="0.7" top="0.75" bottom="0.75" header="0.3" footer="0.3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I44" sqref="I44"/>
    </sheetView>
  </sheetViews>
  <sheetFormatPr defaultRowHeight="14.4"/>
  <cols>
    <col min="2" max="2" width="19" customWidth="1"/>
    <col min="3" max="3" width="22.109375" customWidth="1"/>
    <col min="4" max="4" width="17.109375" style="108" customWidth="1"/>
    <col min="5" max="5" width="22.5546875" style="108" customWidth="1"/>
  </cols>
  <sheetData>
    <row r="1" spans="1:8" ht="18">
      <c r="A1" s="73"/>
      <c r="B1" s="112" t="s">
        <v>183</v>
      </c>
      <c r="C1" s="113"/>
      <c r="D1" s="144"/>
      <c r="E1" s="144"/>
      <c r="F1" s="113"/>
    </row>
    <row r="2" spans="1:8" ht="17.399999999999999">
      <c r="A2" s="160" t="s">
        <v>199</v>
      </c>
      <c r="B2" s="73"/>
      <c r="C2" s="73"/>
      <c r="E2" s="145"/>
      <c r="F2" s="73"/>
    </row>
    <row r="3" spans="1:8" ht="15" thickBot="1">
      <c r="A3" s="73"/>
      <c r="B3" s="73"/>
      <c r="C3" s="114" t="s">
        <v>184</v>
      </c>
      <c r="F3" s="73"/>
    </row>
    <row r="4" spans="1:8" ht="15" thickBot="1">
      <c r="A4" s="73"/>
      <c r="B4" s="115"/>
      <c r="C4" s="116" t="s">
        <v>185</v>
      </c>
      <c r="D4" s="116" t="s">
        <v>186</v>
      </c>
      <c r="E4" s="117" t="s">
        <v>187</v>
      </c>
      <c r="F4" s="3"/>
    </row>
    <row r="5" spans="1:8">
      <c r="A5" s="73"/>
      <c r="B5" s="3"/>
      <c r="C5" s="118"/>
      <c r="D5" s="118"/>
      <c r="E5" s="118"/>
      <c r="F5" s="3"/>
    </row>
    <row r="6" spans="1:8" ht="15" thickBot="1">
      <c r="A6" s="73"/>
      <c r="B6" s="114" t="s">
        <v>62</v>
      </c>
      <c r="D6" s="146"/>
      <c r="F6" s="73"/>
    </row>
    <row r="7" spans="1:8">
      <c r="A7" s="73"/>
      <c r="B7" s="168" t="s">
        <v>188</v>
      </c>
      <c r="C7" s="125" t="s">
        <v>209</v>
      </c>
      <c r="D7" s="147" t="s">
        <v>126</v>
      </c>
      <c r="E7" s="148">
        <v>82.39</v>
      </c>
      <c r="F7" s="3"/>
      <c r="H7" s="3"/>
    </row>
    <row r="8" spans="1:8">
      <c r="A8" s="73"/>
      <c r="B8" s="169" t="s">
        <v>189</v>
      </c>
      <c r="C8" s="121" t="s">
        <v>208</v>
      </c>
      <c r="D8" s="149" t="s">
        <v>126</v>
      </c>
      <c r="E8" s="150">
        <v>89.62</v>
      </c>
      <c r="F8" s="3"/>
    </row>
    <row r="9" spans="1:8" s="73" customFormat="1">
      <c r="B9" s="178" t="s">
        <v>190</v>
      </c>
      <c r="C9" s="161" t="s">
        <v>207</v>
      </c>
      <c r="D9" s="162" t="s">
        <v>133</v>
      </c>
      <c r="E9" s="163">
        <v>86.62</v>
      </c>
      <c r="F9" s="3"/>
    </row>
    <row r="10" spans="1:8">
      <c r="A10" s="73"/>
      <c r="B10" s="178" t="s">
        <v>190</v>
      </c>
      <c r="C10" s="122" t="s">
        <v>206</v>
      </c>
      <c r="D10" s="151" t="s">
        <v>133</v>
      </c>
      <c r="E10" s="152">
        <v>87.68</v>
      </c>
      <c r="F10" s="3"/>
    </row>
    <row r="11" spans="1:8">
      <c r="A11" s="73"/>
      <c r="B11" s="178" t="s">
        <v>191</v>
      </c>
      <c r="C11" s="122" t="s">
        <v>205</v>
      </c>
      <c r="D11" s="151" t="s">
        <v>121</v>
      </c>
      <c r="E11" s="152">
        <v>96.13</v>
      </c>
      <c r="F11" s="3"/>
    </row>
    <row r="12" spans="1:8" ht="15" thickBot="1">
      <c r="A12" s="73"/>
      <c r="B12" s="170" t="s">
        <v>190</v>
      </c>
      <c r="C12" s="123" t="s">
        <v>196</v>
      </c>
      <c r="D12" s="153" t="s">
        <v>133</v>
      </c>
      <c r="E12" s="124">
        <v>100</v>
      </c>
      <c r="F12" s="3"/>
    </row>
    <row r="13" spans="1:8">
      <c r="A13" s="73"/>
      <c r="B13" s="73"/>
      <c r="C13" s="73"/>
      <c r="F13" s="73"/>
    </row>
    <row r="14" spans="1:8" ht="15" thickBot="1">
      <c r="A14" s="73"/>
      <c r="B14" s="114" t="s">
        <v>88</v>
      </c>
      <c r="C14" s="73"/>
      <c r="F14" s="73"/>
    </row>
    <row r="15" spans="1:8">
      <c r="A15" s="73"/>
      <c r="B15" s="174" t="s">
        <v>188</v>
      </c>
      <c r="C15" s="126" t="s">
        <v>229</v>
      </c>
      <c r="D15" s="155" t="s">
        <v>70</v>
      </c>
      <c r="E15" s="127">
        <v>91.4</v>
      </c>
      <c r="F15" s="73"/>
    </row>
    <row r="16" spans="1:8">
      <c r="A16" s="73"/>
      <c r="B16" s="175" t="s">
        <v>226</v>
      </c>
      <c r="C16" s="5" t="s">
        <v>230</v>
      </c>
      <c r="D16" s="111" t="s">
        <v>126</v>
      </c>
      <c r="E16" s="128">
        <v>91.4</v>
      </c>
      <c r="F16" s="73"/>
    </row>
    <row r="17" spans="1:6">
      <c r="A17" s="73"/>
      <c r="B17" s="175" t="s">
        <v>189</v>
      </c>
      <c r="C17" s="5" t="s">
        <v>213</v>
      </c>
      <c r="D17" s="111" t="s">
        <v>70</v>
      </c>
      <c r="E17" s="128">
        <v>93.55</v>
      </c>
      <c r="F17" s="73"/>
    </row>
    <row r="18" spans="1:6" s="73" customFormat="1">
      <c r="B18" s="175" t="s">
        <v>225</v>
      </c>
      <c r="C18" s="5" t="s">
        <v>231</v>
      </c>
      <c r="D18" s="111" t="s">
        <v>195</v>
      </c>
      <c r="E18" s="128">
        <v>97.49</v>
      </c>
    </row>
    <row r="19" spans="1:6" s="73" customFormat="1">
      <c r="B19" s="175" t="s">
        <v>224</v>
      </c>
      <c r="C19" s="5" t="s">
        <v>206</v>
      </c>
      <c r="D19" s="111" t="s">
        <v>121</v>
      </c>
      <c r="E19" s="128">
        <v>99.28</v>
      </c>
    </row>
    <row r="20" spans="1:6" ht="15" thickBot="1">
      <c r="A20" s="73"/>
      <c r="B20" s="177" t="s">
        <v>223</v>
      </c>
      <c r="C20" s="11" t="s">
        <v>227</v>
      </c>
      <c r="D20" s="156" t="s">
        <v>228</v>
      </c>
      <c r="E20" s="129">
        <v>100</v>
      </c>
      <c r="F20" s="73"/>
    </row>
    <row r="21" spans="1:6">
      <c r="A21" s="73"/>
      <c r="B21" s="73"/>
      <c r="C21" s="73"/>
      <c r="F21" s="73"/>
    </row>
    <row r="22" spans="1:6" ht="15" thickBot="1">
      <c r="A22" s="73"/>
      <c r="B22" s="114" t="s">
        <v>91</v>
      </c>
      <c r="C22" s="73"/>
      <c r="F22" s="73"/>
    </row>
    <row r="23" spans="1:6">
      <c r="A23" s="73"/>
      <c r="B23" s="174" t="s">
        <v>188</v>
      </c>
      <c r="C23" s="126" t="s">
        <v>194</v>
      </c>
      <c r="D23" s="155" t="s">
        <v>195</v>
      </c>
      <c r="E23" s="127">
        <v>90.56</v>
      </c>
      <c r="F23" s="73"/>
    </row>
    <row r="24" spans="1:6">
      <c r="A24" s="73"/>
      <c r="B24" s="175" t="s">
        <v>189</v>
      </c>
      <c r="C24" s="5" t="s">
        <v>197</v>
      </c>
      <c r="D24" s="111" t="s">
        <v>195</v>
      </c>
      <c r="E24" s="128">
        <v>94.77</v>
      </c>
      <c r="F24" s="73"/>
    </row>
    <row r="25" spans="1:6">
      <c r="A25" s="73"/>
      <c r="B25" s="175" t="s">
        <v>190</v>
      </c>
      <c r="C25" s="5" t="s">
        <v>196</v>
      </c>
      <c r="D25" s="111" t="s">
        <v>161</v>
      </c>
      <c r="E25" s="128">
        <v>97.11</v>
      </c>
      <c r="F25" s="73"/>
    </row>
    <row r="26" spans="1:6" ht="15" thickBot="1">
      <c r="A26" s="73"/>
      <c r="B26" s="176" t="s">
        <v>191</v>
      </c>
      <c r="C26" s="11" t="s">
        <v>198</v>
      </c>
      <c r="D26" s="156" t="s">
        <v>195</v>
      </c>
      <c r="E26" s="129">
        <v>100</v>
      </c>
      <c r="F26" s="73"/>
    </row>
    <row r="27" spans="1:6">
      <c r="A27" s="73"/>
      <c r="B27" s="73"/>
      <c r="C27" s="73"/>
      <c r="F27" s="73"/>
    </row>
    <row r="28" spans="1:6" ht="15" thickBot="1">
      <c r="A28" s="73"/>
      <c r="B28" s="114" t="s">
        <v>92</v>
      </c>
      <c r="C28" s="73"/>
      <c r="F28" s="73"/>
    </row>
    <row r="29" spans="1:6" ht="16.2" thickBot="1">
      <c r="A29" s="73"/>
      <c r="B29" s="171" t="s">
        <v>188</v>
      </c>
      <c r="C29" s="130" t="s">
        <v>232</v>
      </c>
      <c r="D29" s="131" t="s">
        <v>121</v>
      </c>
      <c r="E29" s="132">
        <v>652.5</v>
      </c>
      <c r="F29" s="73"/>
    </row>
    <row r="30" spans="1:6" ht="16.2" thickBot="1">
      <c r="A30" s="73"/>
      <c r="B30" s="172"/>
      <c r="C30" s="133" t="s">
        <v>210</v>
      </c>
      <c r="D30" s="131" t="s">
        <v>121</v>
      </c>
      <c r="E30" s="135"/>
      <c r="F30" s="73"/>
    </row>
    <row r="31" spans="1:6" ht="15.6">
      <c r="A31" s="73"/>
      <c r="B31" s="172"/>
      <c r="C31" s="133" t="s">
        <v>205</v>
      </c>
      <c r="D31" s="131" t="s">
        <v>121</v>
      </c>
      <c r="E31" s="135"/>
      <c r="F31" s="73"/>
    </row>
    <row r="32" spans="1:6" ht="15.6">
      <c r="A32" s="73"/>
      <c r="B32" s="172" t="s">
        <v>189</v>
      </c>
      <c r="C32" s="133" t="s">
        <v>212</v>
      </c>
      <c r="D32" s="134" t="s">
        <v>211</v>
      </c>
      <c r="E32" s="135">
        <v>702.5</v>
      </c>
      <c r="F32" s="73"/>
    </row>
    <row r="33" spans="1:12" ht="15.6">
      <c r="A33" s="73"/>
      <c r="B33" s="172"/>
      <c r="C33" s="133" t="s">
        <v>213</v>
      </c>
      <c r="D33" s="134" t="s">
        <v>211</v>
      </c>
      <c r="E33" s="135"/>
      <c r="F33" s="73"/>
    </row>
    <row r="34" spans="1:12" ht="15.6">
      <c r="A34" s="73"/>
      <c r="B34" s="172"/>
      <c r="C34" s="133" t="s">
        <v>214</v>
      </c>
      <c r="D34" s="134" t="s">
        <v>211</v>
      </c>
      <c r="E34" s="135"/>
      <c r="F34" s="73"/>
      <c r="J34" s="3"/>
      <c r="K34" s="3"/>
      <c r="L34" s="164"/>
    </row>
    <row r="35" spans="1:12">
      <c r="A35" s="73"/>
      <c r="B35" s="172" t="s">
        <v>191</v>
      </c>
      <c r="C35" s="62" t="s">
        <v>215</v>
      </c>
      <c r="D35" s="110" t="s">
        <v>218</v>
      </c>
      <c r="E35" s="165">
        <v>729.17</v>
      </c>
      <c r="F35" s="73"/>
      <c r="J35" s="3"/>
      <c r="K35" s="3"/>
      <c r="L35" s="164"/>
    </row>
    <row r="36" spans="1:12">
      <c r="A36" s="73"/>
      <c r="B36" s="172"/>
      <c r="C36" s="62" t="s">
        <v>216</v>
      </c>
      <c r="D36" s="110" t="s">
        <v>218</v>
      </c>
      <c r="E36" s="66"/>
      <c r="F36" s="73"/>
      <c r="J36" s="3"/>
      <c r="K36" s="3"/>
      <c r="L36" s="164"/>
    </row>
    <row r="37" spans="1:12">
      <c r="A37" s="73"/>
      <c r="B37" s="173"/>
      <c r="C37" s="62" t="s">
        <v>217</v>
      </c>
      <c r="D37" s="110" t="s">
        <v>218</v>
      </c>
      <c r="E37" s="66"/>
      <c r="F37" s="73"/>
    </row>
    <row r="38" spans="1:12">
      <c r="A38" s="73"/>
      <c r="B38" s="172"/>
      <c r="C38" s="133"/>
      <c r="D38" s="136"/>
      <c r="E38" s="137"/>
      <c r="F38" s="73"/>
    </row>
    <row r="39" spans="1:12">
      <c r="A39" s="73"/>
      <c r="B39" s="138"/>
      <c r="C39" s="139"/>
      <c r="D39" s="110"/>
      <c r="E39" s="140"/>
      <c r="F39" s="73"/>
    </row>
    <row r="40" spans="1:12" ht="15" thickBot="1">
      <c r="A40" s="73"/>
      <c r="B40" s="141"/>
      <c r="C40" s="54"/>
      <c r="D40" s="142"/>
      <c r="E40" s="143"/>
      <c r="F40" s="73"/>
    </row>
    <row r="41" spans="1:12">
      <c r="A41" s="73"/>
      <c r="B41" s="73"/>
      <c r="C41" s="73"/>
      <c r="F41" s="73"/>
    </row>
    <row r="42" spans="1:12" ht="15" thickBot="1">
      <c r="A42" s="73"/>
      <c r="B42" s="114" t="s">
        <v>192</v>
      </c>
      <c r="C42" s="6"/>
      <c r="F42" s="73"/>
    </row>
    <row r="43" spans="1:12" ht="15" thickBot="1">
      <c r="A43" s="73"/>
      <c r="B43" s="168" t="s">
        <v>188</v>
      </c>
      <c r="C43" s="5" t="s">
        <v>132</v>
      </c>
      <c r="D43" s="186">
        <f>[1]GraduateResults!K10</f>
        <v>0</v>
      </c>
      <c r="E43" s="187">
        <v>96.026383006240096</v>
      </c>
      <c r="F43" s="73"/>
      <c r="H43" s="114"/>
      <c r="I43" s="73"/>
      <c r="J43" s="108"/>
      <c r="K43" s="108"/>
    </row>
    <row r="44" spans="1:12" ht="15" thickBot="1">
      <c r="A44" s="73"/>
      <c r="B44" s="169" t="s">
        <v>189</v>
      </c>
      <c r="C44" s="120" t="s">
        <v>233</v>
      </c>
      <c r="D44" s="186">
        <f>[1]GraduateResults!K9</f>
        <v>0</v>
      </c>
      <c r="E44" s="188">
        <v>99.461131408494737</v>
      </c>
      <c r="F44" s="73"/>
      <c r="H44" s="184"/>
      <c r="I44" s="164"/>
      <c r="J44" s="185"/>
      <c r="K44" s="185"/>
    </row>
    <row r="45" spans="1:12" ht="15" thickBot="1">
      <c r="A45" s="73"/>
      <c r="B45" s="170" t="s">
        <v>191</v>
      </c>
      <c r="C45" s="120" t="s">
        <v>181</v>
      </c>
      <c r="D45" s="148">
        <f>[1]GraduateResults!K8</f>
        <v>0</v>
      </c>
      <c r="E45" s="152">
        <f>[1]GraduateResults!M8</f>
        <v>100</v>
      </c>
      <c r="F45" s="73"/>
      <c r="H45" s="184"/>
      <c r="I45" s="164"/>
      <c r="J45" s="185"/>
      <c r="K45" s="185"/>
    </row>
    <row r="46" spans="1:12">
      <c r="A46" s="73"/>
      <c r="B46" s="73"/>
      <c r="C46" s="73"/>
      <c r="F46" s="73"/>
      <c r="H46" s="184"/>
      <c r="I46" s="164"/>
      <c r="J46" s="185"/>
      <c r="K46" s="185"/>
    </row>
    <row r="47" spans="1:12" ht="15" thickBot="1">
      <c r="A47" s="73"/>
      <c r="B47" s="114" t="s">
        <v>236</v>
      </c>
      <c r="C47" s="73"/>
      <c r="F47" s="73"/>
    </row>
    <row r="48" spans="1:12" s="73" customFormat="1">
      <c r="B48" s="167" t="s">
        <v>235</v>
      </c>
      <c r="C48" s="181" t="s">
        <v>196</v>
      </c>
      <c r="D48" s="155" t="s">
        <v>161</v>
      </c>
      <c r="E48" s="157">
        <v>297.11</v>
      </c>
    </row>
    <row r="49" spans="1:6" ht="15" thickBot="1">
      <c r="A49" s="73"/>
      <c r="B49" s="166" t="s">
        <v>191</v>
      </c>
      <c r="C49" s="182" t="s">
        <v>205</v>
      </c>
      <c r="D49" s="183" t="s">
        <v>121</v>
      </c>
      <c r="E49" s="124">
        <v>270.83</v>
      </c>
      <c r="F49" s="73"/>
    </row>
    <row r="50" spans="1:6">
      <c r="A50" s="73"/>
      <c r="B50" s="73"/>
      <c r="C50" s="73"/>
      <c r="F50" s="73"/>
    </row>
    <row r="51" spans="1:6" ht="15" thickBot="1">
      <c r="A51" s="73"/>
      <c r="B51" s="114" t="s">
        <v>193</v>
      </c>
      <c r="C51" s="73"/>
      <c r="F51" s="73"/>
    </row>
    <row r="52" spans="1:6">
      <c r="A52" s="73"/>
      <c r="B52" s="179" t="s">
        <v>191</v>
      </c>
      <c r="C52" s="119" t="s">
        <v>128</v>
      </c>
      <c r="D52" s="119" t="s">
        <v>126</v>
      </c>
      <c r="E52" s="157">
        <v>248</v>
      </c>
      <c r="F52" s="73"/>
    </row>
    <row r="53" spans="1:6">
      <c r="A53" s="73"/>
      <c r="B53" s="180"/>
      <c r="C53" s="125" t="s">
        <v>130</v>
      </c>
      <c r="D53" s="154"/>
      <c r="E53" s="158"/>
      <c r="F53" s="73"/>
    </row>
    <row r="54" spans="1:6" ht="15" thickBot="1">
      <c r="A54" s="73"/>
      <c r="B54" s="123"/>
      <c r="C54" s="123"/>
      <c r="D54" s="153"/>
      <c r="E54" s="159"/>
      <c r="F54" s="73"/>
    </row>
  </sheetData>
  <pageMargins left="0.31496062992125984" right="0.31496062992125984" top="0.35433070866141736" bottom="0.35433070866141736" header="0" footer="0.31496062992125984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opLeftCell="A28" workbookViewId="0">
      <selection activeCell="A9" sqref="A9:L69"/>
    </sheetView>
  </sheetViews>
  <sheetFormatPr defaultRowHeight="14.4"/>
  <cols>
    <col min="1" max="1" width="5.109375" customWidth="1"/>
    <col min="2" max="2" width="23.109375" style="35" customWidth="1"/>
    <col min="3" max="3" width="14" style="2" customWidth="1"/>
    <col min="4" max="4" width="14" customWidth="1"/>
    <col min="5" max="7" width="11.5546875" customWidth="1"/>
    <col min="9" max="9" width="9.109375" style="40"/>
    <col min="10" max="10" width="10.88671875" style="41" customWidth="1"/>
    <col min="12" max="12" width="17.6640625" customWidth="1"/>
    <col min="13" max="13" width="13.88671875" customWidth="1"/>
  </cols>
  <sheetData>
    <row r="1" spans="1:13" s="2" customFormat="1">
      <c r="A1" t="s">
        <v>31</v>
      </c>
      <c r="B1" s="35"/>
      <c r="I1" s="40"/>
      <c r="J1" s="41"/>
    </row>
    <row r="2" spans="1:13" s="2" customFormat="1">
      <c r="A2" s="2" t="s">
        <v>34</v>
      </c>
      <c r="B2" s="35"/>
      <c r="I2" s="40"/>
      <c r="J2" s="41"/>
    </row>
    <row r="3" spans="1:13" s="2" customFormat="1">
      <c r="A3" s="2" t="s">
        <v>35</v>
      </c>
      <c r="B3" s="35"/>
      <c r="I3" s="40"/>
      <c r="J3" s="41"/>
    </row>
    <row r="4" spans="1:13" s="2" customFormat="1">
      <c r="A4" s="2" t="s">
        <v>64</v>
      </c>
      <c r="B4" s="35"/>
      <c r="I4" s="40"/>
      <c r="J4" s="41"/>
    </row>
    <row r="5" spans="1:13" s="2" customFormat="1">
      <c r="A5" s="2" t="s">
        <v>47</v>
      </c>
      <c r="B5" s="35"/>
      <c r="I5" s="40"/>
      <c r="J5" s="41"/>
    </row>
    <row r="6" spans="1:13" s="2" customFormat="1">
      <c r="A6" s="2" t="s">
        <v>82</v>
      </c>
      <c r="B6" s="35"/>
      <c r="I6" s="40"/>
      <c r="J6" s="41"/>
    </row>
    <row r="7" spans="1:13" s="2" customFormat="1">
      <c r="B7" s="35"/>
      <c r="I7" s="40"/>
      <c r="J7" s="41"/>
    </row>
    <row r="8" spans="1:13" ht="19.8">
      <c r="A8" s="46" t="s">
        <v>30</v>
      </c>
    </row>
    <row r="9" spans="1:13" s="6" customFormat="1">
      <c r="A9" s="62" t="s">
        <v>2</v>
      </c>
      <c r="B9" s="65" t="s">
        <v>3</v>
      </c>
      <c r="C9" s="62" t="s">
        <v>66</v>
      </c>
      <c r="D9" s="62" t="s">
        <v>67</v>
      </c>
      <c r="E9" s="62" t="s">
        <v>24</v>
      </c>
      <c r="F9" s="62" t="s">
        <v>25</v>
      </c>
      <c r="G9" s="62" t="s">
        <v>26</v>
      </c>
      <c r="H9" s="62" t="s">
        <v>23</v>
      </c>
      <c r="I9" s="68" t="s">
        <v>27</v>
      </c>
      <c r="J9" s="66" t="s">
        <v>28</v>
      </c>
      <c r="K9" s="62" t="s">
        <v>29</v>
      </c>
      <c r="L9" s="62" t="s">
        <v>58</v>
      </c>
    </row>
    <row r="10" spans="1:13">
      <c r="A10" s="5">
        <v>38</v>
      </c>
      <c r="B10" s="42" t="str">
        <f>IF(Registrations!$G48="Y",Registrations!$D48,"")</f>
        <v>Campbell, Dave</v>
      </c>
      <c r="C10" s="5" t="str">
        <f>IF(Registrations!$G48="Y",Registrations!$E48,"")</f>
        <v>Taur</v>
      </c>
      <c r="D10" s="5" t="str">
        <f>IF(Registrations!$G48="Y",IF(Registrations!$F48&gt; "",Registrations!$F48,""),"")</f>
        <v/>
      </c>
      <c r="E10" s="44">
        <v>89</v>
      </c>
      <c r="F10" s="44">
        <v>95</v>
      </c>
      <c r="G10" s="44">
        <v>100</v>
      </c>
      <c r="H10" s="5">
        <f t="shared" ref="H10:H41" si="0">SUM(E10:G10)</f>
        <v>284</v>
      </c>
      <c r="I10" s="43">
        <f t="shared" ref="I10:I41" si="1">IF(SUM($E10:$G10)&gt;0, AVERAGE($E10:$G10),"")</f>
        <v>94.666666666666671</v>
      </c>
      <c r="J10" s="7">
        <f t="shared" ref="J10:J41" si="2">$H10/MAX($H$10:$H$69)*100</f>
        <v>100</v>
      </c>
      <c r="K10" s="5">
        <f t="shared" ref="K10:K41" si="3">IF(COUNT($E10:$G10)&gt;0,RANK($J10,$J$10:$J$69,0),"")</f>
        <v>1</v>
      </c>
      <c r="L10" s="44"/>
    </row>
    <row r="11" spans="1:13">
      <c r="A11" s="5">
        <v>17</v>
      </c>
      <c r="B11" s="42" t="str">
        <f>IF(Registrations!$G27="Y",Registrations!$D27,"")</f>
        <v>Kunkel, Dave</v>
      </c>
      <c r="C11" s="5" t="str">
        <f>IF(Registrations!$G27="Y",Registrations!$E27,"")</f>
        <v>RNAC</v>
      </c>
      <c r="D11" s="5" t="str">
        <f>IF(Registrations!$G27="Y",IF(Registrations!$F27&gt; "",Registrations!$F27,""),"")</f>
        <v>Team 1</v>
      </c>
      <c r="E11" s="44">
        <v>99</v>
      </c>
      <c r="F11" s="44">
        <v>99</v>
      </c>
      <c r="G11" s="44">
        <v>75</v>
      </c>
      <c r="H11" s="5">
        <f t="shared" si="0"/>
        <v>273</v>
      </c>
      <c r="I11" s="43">
        <f t="shared" si="1"/>
        <v>91</v>
      </c>
      <c r="J11" s="7">
        <f t="shared" si="2"/>
        <v>96.126760563380287</v>
      </c>
      <c r="K11" s="5">
        <f t="shared" si="3"/>
        <v>2</v>
      </c>
      <c r="L11" s="44"/>
    </row>
    <row r="12" spans="1:13">
      <c r="A12" s="5">
        <v>23</v>
      </c>
      <c r="B12" s="42" t="str">
        <f>IF(Registrations!$G33="Y",Registrations!$D33,"")</f>
        <v>Campbell, Daniel</v>
      </c>
      <c r="C12" s="5" t="str">
        <f>IF(Registrations!$G33="Y",Registrations!$E33,"")</f>
        <v>RNZAC</v>
      </c>
      <c r="D12" s="5" t="str">
        <f>IF(Registrations!$G33="Y",IF(Registrations!$F33&gt; "",Registrations!$F33,""),"")</f>
        <v/>
      </c>
      <c r="E12" s="44">
        <v>90</v>
      </c>
      <c r="F12" s="44">
        <v>89</v>
      </c>
      <c r="G12" s="44">
        <v>70</v>
      </c>
      <c r="H12" s="5">
        <f t="shared" si="0"/>
        <v>249</v>
      </c>
      <c r="I12" s="43">
        <f t="shared" si="1"/>
        <v>83</v>
      </c>
      <c r="J12" s="7">
        <f t="shared" si="2"/>
        <v>87.676056338028175</v>
      </c>
      <c r="K12" s="5">
        <f t="shared" si="3"/>
        <v>3</v>
      </c>
      <c r="L12" s="44"/>
      <c r="M12" s="2"/>
    </row>
    <row r="13" spans="1:13">
      <c r="A13" s="5">
        <v>25</v>
      </c>
      <c r="B13" s="42" t="str">
        <f>IF(Registrations!$G35="Y",Registrations!$D35,"")</f>
        <v>Fleming, Mike</v>
      </c>
      <c r="C13" s="5" t="str">
        <f>IF(Registrations!$G35="Y",Registrations!$E35,"")</f>
        <v>RNZAC</v>
      </c>
      <c r="D13" s="5" t="str">
        <f>IF(Registrations!$G35="Y",IF(Registrations!$F35&gt; "",Registrations!$F35,""),"")</f>
        <v/>
      </c>
      <c r="E13" s="44">
        <v>80</v>
      </c>
      <c r="F13" s="44">
        <v>86</v>
      </c>
      <c r="G13" s="44">
        <v>81</v>
      </c>
      <c r="H13" s="5">
        <f t="shared" si="0"/>
        <v>247</v>
      </c>
      <c r="I13" s="43">
        <f t="shared" si="1"/>
        <v>82.333333333333329</v>
      </c>
      <c r="J13" s="7">
        <f t="shared" si="2"/>
        <v>86.971830985915489</v>
      </c>
      <c r="K13" s="5">
        <f t="shared" si="3"/>
        <v>4</v>
      </c>
      <c r="L13" s="44"/>
    </row>
    <row r="14" spans="1:13">
      <c r="A14" s="5">
        <v>19</v>
      </c>
      <c r="B14" s="42" t="str">
        <f>IF(Registrations!$G29="Y",Registrations!$D29,"")</f>
        <v>Garnaut, Rod</v>
      </c>
      <c r="C14" s="5" t="str">
        <f>IF(Registrations!$G29="Y",Registrations!$E29,"")</f>
        <v>RACWA</v>
      </c>
      <c r="D14" s="5" t="str">
        <f>IF(Registrations!$G29="Y",IF(Registrations!$F29&gt; "",Registrations!$F29,""),"")</f>
        <v>Team 1</v>
      </c>
      <c r="E14" s="44">
        <v>100</v>
      </c>
      <c r="F14" s="44">
        <v>73</v>
      </c>
      <c r="G14" s="44">
        <v>73</v>
      </c>
      <c r="H14" s="5">
        <f t="shared" si="0"/>
        <v>246</v>
      </c>
      <c r="I14" s="43">
        <f t="shared" si="1"/>
        <v>82</v>
      </c>
      <c r="J14" s="7">
        <f t="shared" si="2"/>
        <v>86.619718309859152</v>
      </c>
      <c r="K14" s="5">
        <f t="shared" si="3"/>
        <v>5</v>
      </c>
      <c r="L14" s="44"/>
    </row>
    <row r="15" spans="1:13">
      <c r="A15" s="5">
        <v>22</v>
      </c>
      <c r="B15" s="42" t="str">
        <f>IF(Registrations!$G32="Y",Registrations!$D32,"")</f>
        <v>Begbie, Ian</v>
      </c>
      <c r="C15" s="5" t="str">
        <f>IF(Registrations!$G32="Y",Registrations!$E32,"")</f>
        <v>RNZAC</v>
      </c>
      <c r="D15" s="5" t="str">
        <f>IF(Registrations!$G32="Y",IF(Registrations!$F32&gt; "",Registrations!$F32,""),"")</f>
        <v/>
      </c>
      <c r="E15" s="44">
        <v>84</v>
      </c>
      <c r="F15" s="44">
        <v>74</v>
      </c>
      <c r="G15" s="44">
        <v>84</v>
      </c>
      <c r="H15" s="5">
        <f t="shared" si="0"/>
        <v>242</v>
      </c>
      <c r="I15" s="43">
        <f t="shared" si="1"/>
        <v>80.666666666666671</v>
      </c>
      <c r="J15" s="7">
        <f t="shared" si="2"/>
        <v>85.211267605633793</v>
      </c>
      <c r="K15" s="5">
        <f t="shared" si="3"/>
        <v>6</v>
      </c>
      <c r="L15" s="44"/>
    </row>
    <row r="16" spans="1:13">
      <c r="A16" s="5">
        <v>20</v>
      </c>
      <c r="B16" s="42" t="str">
        <f>IF(Registrations!$G30="Y",Registrations!$D30,"")</f>
        <v>Di Menna, Jim</v>
      </c>
      <c r="C16" s="5" t="str">
        <f>IF(Registrations!$G30="Y",Registrations!$E30,"")</f>
        <v>RACWA</v>
      </c>
      <c r="D16" s="5" t="str">
        <f>IF(Registrations!$G30="Y",IF(Registrations!$F30&gt; "",Registrations!$F30,""),"")</f>
        <v>Team 1</v>
      </c>
      <c r="E16" s="44">
        <v>80</v>
      </c>
      <c r="F16" s="44">
        <v>87</v>
      </c>
      <c r="G16" s="44">
        <v>67</v>
      </c>
      <c r="H16" s="5">
        <f t="shared" si="0"/>
        <v>234</v>
      </c>
      <c r="I16" s="43">
        <f t="shared" si="1"/>
        <v>78</v>
      </c>
      <c r="J16" s="7">
        <f t="shared" si="2"/>
        <v>82.394366197183103</v>
      </c>
      <c r="K16" s="5">
        <f t="shared" si="3"/>
        <v>7</v>
      </c>
      <c r="L16" s="44"/>
    </row>
    <row r="17" spans="1:12">
      <c r="A17" s="5">
        <v>26</v>
      </c>
      <c r="B17" s="42" t="str">
        <f>IF(Registrations!$G36="Y",Registrations!$D36,"")</f>
        <v>Franklin, Darryn</v>
      </c>
      <c r="C17" s="5" t="str">
        <f>IF(Registrations!$G36="Y",Registrations!$E36,"")</f>
        <v>RNZAC</v>
      </c>
      <c r="D17" s="5" t="str">
        <f>IF(Registrations!$G36="Y",IF(Registrations!$F36&gt; "",Registrations!$F36,""),"")</f>
        <v/>
      </c>
      <c r="E17" s="44">
        <v>73</v>
      </c>
      <c r="F17" s="44">
        <v>52</v>
      </c>
      <c r="G17" s="44">
        <v>100</v>
      </c>
      <c r="H17" s="5">
        <f t="shared" si="0"/>
        <v>225</v>
      </c>
      <c r="I17" s="43">
        <f t="shared" si="1"/>
        <v>75</v>
      </c>
      <c r="J17" s="7">
        <f t="shared" si="2"/>
        <v>79.225352112676063</v>
      </c>
      <c r="K17" s="5">
        <f t="shared" si="3"/>
        <v>8</v>
      </c>
      <c r="L17" s="44"/>
    </row>
    <row r="18" spans="1:12">
      <c r="A18" s="5">
        <v>28</v>
      </c>
      <c r="B18" s="42" t="str">
        <f>IF(Registrations!$G38="Y",Registrations!$D38,"")</f>
        <v>Hand, Ray</v>
      </c>
      <c r="C18" s="5" t="str">
        <f>IF(Registrations!$G38="Y",Registrations!$E38,"")</f>
        <v>Schoies</v>
      </c>
      <c r="D18" s="5" t="str">
        <f>IF(Registrations!$G38="Y",IF(Registrations!$F38&gt; "",Registrations!$F38,""),"")</f>
        <v>Team 1</v>
      </c>
      <c r="E18" s="44">
        <v>68</v>
      </c>
      <c r="F18" s="44">
        <v>58</v>
      </c>
      <c r="G18" s="44">
        <v>79</v>
      </c>
      <c r="H18" s="5">
        <f t="shared" si="0"/>
        <v>205</v>
      </c>
      <c r="I18" s="43">
        <f t="shared" si="1"/>
        <v>68.333333333333329</v>
      </c>
      <c r="J18" s="7">
        <f t="shared" si="2"/>
        <v>72.183098591549296</v>
      </c>
      <c r="K18" s="5">
        <f t="shared" si="3"/>
        <v>9</v>
      </c>
      <c r="L18" s="44"/>
    </row>
    <row r="19" spans="1:12">
      <c r="A19" s="5">
        <v>2</v>
      </c>
      <c r="B19" s="42" t="str">
        <f>IF(Registrations!$G12="Y",Registrations!$D12,"")</f>
        <v>Steane, Mal</v>
      </c>
      <c r="C19" s="5" t="str">
        <f>IF(Registrations!$G12="Y",Registrations!$E12,"")</f>
        <v xml:space="preserve">ACST </v>
      </c>
      <c r="D19" s="5" t="str">
        <f>IF(Registrations!$G12="Y",IF(Registrations!$F12&gt; "",Registrations!$F12,""),"")</f>
        <v>Team 1</v>
      </c>
      <c r="E19" s="44">
        <v>72</v>
      </c>
      <c r="F19" s="44">
        <v>39</v>
      </c>
      <c r="G19" s="44">
        <v>89</v>
      </c>
      <c r="H19" s="5">
        <f t="shared" si="0"/>
        <v>200</v>
      </c>
      <c r="I19" s="43">
        <f t="shared" si="1"/>
        <v>66.666666666666671</v>
      </c>
      <c r="J19" s="7">
        <f t="shared" si="2"/>
        <v>70.422535211267601</v>
      </c>
      <c r="K19" s="5">
        <f t="shared" si="3"/>
        <v>10</v>
      </c>
      <c r="L19" s="44"/>
    </row>
    <row r="20" spans="1:12">
      <c r="A20" s="5">
        <v>3</v>
      </c>
      <c r="B20" s="42" t="str">
        <f>IF(Registrations!$G13="Y",Registrations!$D13,"")</f>
        <v>Prairie, Don</v>
      </c>
      <c r="C20" s="5" t="str">
        <f>IF(Registrations!$G13="Y",Registrations!$E13,"")</f>
        <v xml:space="preserve">ACST </v>
      </c>
      <c r="D20" s="5" t="str">
        <f>IF(Registrations!$G13="Y",IF(Registrations!$F13&gt; "",Registrations!$F13,""),"")</f>
        <v>Team 2</v>
      </c>
      <c r="E20" s="44">
        <v>37</v>
      </c>
      <c r="F20" s="44">
        <v>94</v>
      </c>
      <c r="G20" s="44">
        <v>52</v>
      </c>
      <c r="H20" s="5">
        <f t="shared" si="0"/>
        <v>183</v>
      </c>
      <c r="I20" s="43">
        <f t="shared" si="1"/>
        <v>61</v>
      </c>
      <c r="J20" s="7">
        <f t="shared" si="2"/>
        <v>64.436619718309856</v>
      </c>
      <c r="K20" s="5">
        <f t="shared" si="3"/>
        <v>11</v>
      </c>
      <c r="L20" s="44"/>
    </row>
    <row r="21" spans="1:12">
      <c r="A21" s="5">
        <v>1</v>
      </c>
      <c r="B21" s="42" t="str">
        <f>IF(Registrations!$G11="Y",Registrations!$D11,"")</f>
        <v>ten Broeke, Ed</v>
      </c>
      <c r="C21" s="5" t="str">
        <f>IF(Registrations!$G11="Y",Registrations!$E11,"")</f>
        <v xml:space="preserve">ACST </v>
      </c>
      <c r="D21" s="5" t="str">
        <f>IF(Registrations!$G11="Y",IF(Registrations!$F11&gt; "",Registrations!$F11,""),"")</f>
        <v>Team 1</v>
      </c>
      <c r="E21" s="44">
        <v>89</v>
      </c>
      <c r="F21" s="44">
        <v>0</v>
      </c>
      <c r="G21" s="44">
        <v>87</v>
      </c>
      <c r="H21" s="5">
        <f t="shared" si="0"/>
        <v>176</v>
      </c>
      <c r="I21" s="43">
        <f t="shared" si="1"/>
        <v>58.666666666666664</v>
      </c>
      <c r="J21" s="7">
        <f t="shared" si="2"/>
        <v>61.971830985915489</v>
      </c>
      <c r="K21" s="5">
        <f t="shared" si="3"/>
        <v>12</v>
      </c>
      <c r="L21" s="44"/>
    </row>
    <row r="22" spans="1:12">
      <c r="A22" s="5">
        <v>10</v>
      </c>
      <c r="B22" s="42" t="str">
        <f>IF(Registrations!$G20="Y",Registrations!$D20,"")</f>
        <v>Reid, Ian</v>
      </c>
      <c r="C22" s="5" t="str">
        <f>IF(Registrations!$G20="Y",Registrations!$E20,"")</f>
        <v>LVAC</v>
      </c>
      <c r="D22" s="5" t="str">
        <f>IF(Registrations!$G20="Y",IF(Registrations!$F20&gt; "",Registrations!$F20,""),"")</f>
        <v/>
      </c>
      <c r="E22" s="44">
        <v>55</v>
      </c>
      <c r="F22" s="44">
        <v>69</v>
      </c>
      <c r="G22" s="44">
        <v>52</v>
      </c>
      <c r="H22" s="5">
        <f t="shared" si="0"/>
        <v>176</v>
      </c>
      <c r="I22" s="43">
        <f t="shared" si="1"/>
        <v>58.666666666666664</v>
      </c>
      <c r="J22" s="7">
        <f t="shared" si="2"/>
        <v>61.971830985915489</v>
      </c>
      <c r="K22" s="5">
        <f t="shared" si="3"/>
        <v>12</v>
      </c>
      <c r="L22" s="44"/>
    </row>
    <row r="23" spans="1:12">
      <c r="A23" s="5">
        <v>35</v>
      </c>
      <c r="B23" s="42" t="str">
        <f>IF(Registrations!$G45="Y",Registrations!$D45,"")</f>
        <v>Stopp, Andrew</v>
      </c>
      <c r="C23" s="5" t="str">
        <f>IF(Registrations!$G45="Y",Registrations!$E45,"")</f>
        <v xml:space="preserve">RVAC </v>
      </c>
      <c r="D23" s="5" t="str">
        <f>IF(Registrations!$G45="Y",IF(Registrations!$F45&gt; "",Registrations!$F45,""),"")</f>
        <v>Falcons</v>
      </c>
      <c r="E23" s="44">
        <v>90</v>
      </c>
      <c r="F23" s="44">
        <v>0</v>
      </c>
      <c r="G23" s="44">
        <v>77</v>
      </c>
      <c r="H23" s="5">
        <f t="shared" si="0"/>
        <v>167</v>
      </c>
      <c r="I23" s="43">
        <f t="shared" si="1"/>
        <v>55.666666666666664</v>
      </c>
      <c r="J23" s="7">
        <f t="shared" si="2"/>
        <v>58.802816901408448</v>
      </c>
      <c r="K23" s="5">
        <f t="shared" si="3"/>
        <v>14</v>
      </c>
      <c r="L23" s="44"/>
    </row>
    <row r="24" spans="1:12">
      <c r="A24" s="5">
        <v>32</v>
      </c>
      <c r="B24" s="42" t="str">
        <f>IF(Registrations!$G42="Y",Registrations!$D42,"")</f>
        <v>Morton, Gary</v>
      </c>
      <c r="C24" s="5" t="str">
        <f>IF(Registrations!$G42="Y",Registrations!$E42,"")</f>
        <v xml:space="preserve">RVAC </v>
      </c>
      <c r="D24" s="5" t="str">
        <f>IF(Registrations!$G42="Y",IF(Registrations!$F42&gt; "",Registrations!$F42,""),"")</f>
        <v>Eagles</v>
      </c>
      <c r="E24" s="44">
        <v>0</v>
      </c>
      <c r="F24" s="44">
        <v>94</v>
      </c>
      <c r="G24" s="44">
        <v>69</v>
      </c>
      <c r="H24" s="5">
        <f t="shared" si="0"/>
        <v>163</v>
      </c>
      <c r="I24" s="43">
        <f t="shared" si="1"/>
        <v>54.333333333333336</v>
      </c>
      <c r="J24" s="7">
        <f t="shared" si="2"/>
        <v>57.394366197183103</v>
      </c>
      <c r="K24" s="5">
        <f t="shared" si="3"/>
        <v>15</v>
      </c>
      <c r="L24" s="44"/>
    </row>
    <row r="25" spans="1:12">
      <c r="A25" s="5">
        <v>24</v>
      </c>
      <c r="B25" s="42" t="str">
        <f>IF(Registrations!$G34="Y",Registrations!$D34,"")</f>
        <v>Campbell, Graeme</v>
      </c>
      <c r="C25" s="5" t="str">
        <f>IF(Registrations!$G34="Y",Registrations!$E34,"")</f>
        <v>RNZAC</v>
      </c>
      <c r="D25" s="5" t="str">
        <f>IF(Registrations!$G34="Y",IF(Registrations!$F34&gt; "",Registrations!$F34,""),"")</f>
        <v/>
      </c>
      <c r="E25" s="44">
        <v>69</v>
      </c>
      <c r="F25" s="44">
        <v>0</v>
      </c>
      <c r="G25" s="44">
        <v>86</v>
      </c>
      <c r="H25" s="5">
        <f t="shared" si="0"/>
        <v>155</v>
      </c>
      <c r="I25" s="43">
        <f t="shared" si="1"/>
        <v>51.666666666666664</v>
      </c>
      <c r="J25" s="7">
        <f t="shared" si="2"/>
        <v>54.577464788732399</v>
      </c>
      <c r="K25" s="5">
        <f t="shared" si="3"/>
        <v>16</v>
      </c>
      <c r="L25" s="44"/>
    </row>
    <row r="26" spans="1:12">
      <c r="A26" s="5">
        <v>27</v>
      </c>
      <c r="B26" s="42" t="str">
        <f>IF(Registrations!$G37="Y",Registrations!$D37,"")</f>
        <v>Dawes, Bill</v>
      </c>
      <c r="C26" s="5" t="str">
        <f>IF(Registrations!$G37="Y",Registrations!$E37,"")</f>
        <v>Schoies</v>
      </c>
      <c r="D26" s="5" t="str">
        <f>IF(Registrations!$G37="Y",IF(Registrations!$F37&gt; "",Registrations!$F37,""),"")</f>
        <v>Team 1</v>
      </c>
      <c r="E26" s="44">
        <v>0</v>
      </c>
      <c r="F26" s="44">
        <v>82</v>
      </c>
      <c r="G26" s="44">
        <v>72</v>
      </c>
      <c r="H26" s="5">
        <f t="shared" si="0"/>
        <v>154</v>
      </c>
      <c r="I26" s="43">
        <f t="shared" si="1"/>
        <v>51.333333333333336</v>
      </c>
      <c r="J26" s="7">
        <f t="shared" si="2"/>
        <v>54.225352112676063</v>
      </c>
      <c r="K26" s="5">
        <f t="shared" si="3"/>
        <v>17</v>
      </c>
      <c r="L26" s="44"/>
    </row>
    <row r="27" spans="1:12">
      <c r="A27" s="5">
        <v>8</v>
      </c>
      <c r="B27" s="42" t="str">
        <f>IF(Registrations!$G18="Y",Registrations!$D18,"")</f>
        <v>Fenton, Peter</v>
      </c>
      <c r="C27" s="5" t="str">
        <f>IF(Registrations!$G18="Y",Registrations!$E18,"")</f>
        <v xml:space="preserve">ACST </v>
      </c>
      <c r="D27" s="5" t="str">
        <f>IF(Registrations!$G18="Y",IF(Registrations!$F18&gt; "",Registrations!$F18,""),"")</f>
        <v>Team 3</v>
      </c>
      <c r="E27" s="44">
        <v>77</v>
      </c>
      <c r="F27" s="44">
        <v>57</v>
      </c>
      <c r="G27" s="44">
        <v>0</v>
      </c>
      <c r="H27" s="5">
        <f t="shared" si="0"/>
        <v>134</v>
      </c>
      <c r="I27" s="43">
        <f t="shared" si="1"/>
        <v>44.666666666666664</v>
      </c>
      <c r="J27" s="7">
        <f t="shared" si="2"/>
        <v>47.183098591549296</v>
      </c>
      <c r="K27" s="5">
        <f t="shared" si="3"/>
        <v>18</v>
      </c>
      <c r="L27" s="44"/>
    </row>
    <row r="28" spans="1:12">
      <c r="A28" s="5">
        <v>12</v>
      </c>
      <c r="B28" s="42" t="str">
        <f>IF(Registrations!$G22="Y",Registrations!$D22,"")</f>
        <v>Lawn, Jamey</v>
      </c>
      <c r="C28" s="5" t="str">
        <f>IF(Registrations!$G22="Y",Registrations!$E22,"")</f>
        <v>LVAC</v>
      </c>
      <c r="D28" s="5" t="str">
        <f>IF(Registrations!$G22="Y",IF(Registrations!$F22&gt; "",Registrations!$F22,""),"")</f>
        <v>Team 1</v>
      </c>
      <c r="E28" s="44">
        <v>55</v>
      </c>
      <c r="F28" s="44">
        <v>0</v>
      </c>
      <c r="G28" s="44">
        <v>52</v>
      </c>
      <c r="H28" s="5">
        <f t="shared" si="0"/>
        <v>107</v>
      </c>
      <c r="I28" s="43">
        <f t="shared" si="1"/>
        <v>35.666666666666664</v>
      </c>
      <c r="J28" s="7">
        <f t="shared" si="2"/>
        <v>37.676056338028168</v>
      </c>
      <c r="K28" s="5">
        <f t="shared" si="3"/>
        <v>19</v>
      </c>
      <c r="L28" s="44"/>
    </row>
    <row r="29" spans="1:12">
      <c r="A29" s="5">
        <v>13</v>
      </c>
      <c r="B29" s="42" t="str">
        <f>IF(Registrations!$G23="Y",Registrations!$D23,"")</f>
        <v>Jones, Russell</v>
      </c>
      <c r="C29" s="5" t="str">
        <f>IF(Registrations!$G23="Y",Registrations!$E23,"")</f>
        <v>MRAC</v>
      </c>
      <c r="D29" s="5" t="str">
        <f>IF(Registrations!$G23="Y",IF(Registrations!$F23&gt; "",Registrations!$F23,""),"")</f>
        <v/>
      </c>
      <c r="E29" s="44">
        <v>0</v>
      </c>
      <c r="F29" s="44">
        <v>0</v>
      </c>
      <c r="G29" s="44">
        <v>90</v>
      </c>
      <c r="H29" s="5">
        <f t="shared" si="0"/>
        <v>90</v>
      </c>
      <c r="I29" s="43">
        <f t="shared" si="1"/>
        <v>30</v>
      </c>
      <c r="J29" s="7">
        <f t="shared" si="2"/>
        <v>31.690140845070424</v>
      </c>
      <c r="K29" s="5">
        <f t="shared" si="3"/>
        <v>20</v>
      </c>
      <c r="L29" s="44"/>
    </row>
    <row r="30" spans="1:12">
      <c r="A30" s="5">
        <v>39</v>
      </c>
      <c r="B30" s="42" t="str">
        <f>IF(Registrations!$G49="Y",Registrations!$D49,"")</f>
        <v>Tonkin, Gary</v>
      </c>
      <c r="C30" s="5" t="str">
        <f>IF(Registrations!$G49="Y",Registrations!$E49,"")</f>
        <v>MRAC</v>
      </c>
      <c r="D30" s="5" t="str">
        <f>IF(Registrations!$G49="Y",IF(Registrations!$F49&gt; "",Registrations!$F49,""),"")</f>
        <v/>
      </c>
      <c r="E30" s="44">
        <v>89</v>
      </c>
      <c r="F30" s="44">
        <v>0</v>
      </c>
      <c r="G30" s="44">
        <v>0</v>
      </c>
      <c r="H30" s="5">
        <f t="shared" si="0"/>
        <v>89</v>
      </c>
      <c r="I30" s="43">
        <f t="shared" si="1"/>
        <v>29.666666666666668</v>
      </c>
      <c r="J30" s="7">
        <f t="shared" si="2"/>
        <v>31.338028169014088</v>
      </c>
      <c r="K30" s="5">
        <f t="shared" si="3"/>
        <v>21</v>
      </c>
      <c r="L30" s="44"/>
    </row>
    <row r="31" spans="1:12">
      <c r="A31" s="5">
        <v>15</v>
      </c>
      <c r="B31" s="42" t="str">
        <f>IF(Registrations!$G25="Y",Registrations!$D25,"")</f>
        <v>Horsburgh, Peter</v>
      </c>
      <c r="C31" s="5" t="str">
        <f>IF(Registrations!$G25="Y",Registrations!$E25,"")</f>
        <v>RNAC</v>
      </c>
      <c r="D31" s="5" t="str">
        <f>IF(Registrations!$G25="Y",IF(Registrations!$F25&gt; "",Registrations!$F25,""),"")</f>
        <v>Team 1</v>
      </c>
      <c r="E31" s="44">
        <v>0</v>
      </c>
      <c r="F31" s="44">
        <v>87</v>
      </c>
      <c r="G31" s="44">
        <v>0</v>
      </c>
      <c r="H31" s="5">
        <f t="shared" si="0"/>
        <v>87</v>
      </c>
      <c r="I31" s="43">
        <f t="shared" si="1"/>
        <v>29</v>
      </c>
      <c r="J31" s="7">
        <f t="shared" si="2"/>
        <v>30.633802816901408</v>
      </c>
      <c r="K31" s="5">
        <f t="shared" si="3"/>
        <v>22</v>
      </c>
      <c r="L31" s="44"/>
    </row>
    <row r="32" spans="1:12">
      <c r="A32" s="5">
        <v>40</v>
      </c>
      <c r="B32" s="42" t="str">
        <f>IF(Registrations!$G50="Y",Registrations!$D50,"")</f>
        <v>Davies, Campbell</v>
      </c>
      <c r="C32" s="5" t="str">
        <f>IF(Registrations!$G50="Y",Registrations!$E50,"")</f>
        <v>LVAC</v>
      </c>
      <c r="D32" s="5" t="str">
        <f>IF(Registrations!$G50="Y",IF(Registrations!$F50&gt; "",Registrations!$F50,""),"")</f>
        <v/>
      </c>
      <c r="E32" s="44">
        <v>0</v>
      </c>
      <c r="F32" s="44">
        <v>0</v>
      </c>
      <c r="G32" s="44">
        <v>85</v>
      </c>
      <c r="H32" s="5">
        <f t="shared" si="0"/>
        <v>85</v>
      </c>
      <c r="I32" s="43">
        <f t="shared" si="1"/>
        <v>28.333333333333332</v>
      </c>
      <c r="J32" s="7">
        <f t="shared" si="2"/>
        <v>29.929577464788732</v>
      </c>
      <c r="K32" s="5">
        <f t="shared" si="3"/>
        <v>23</v>
      </c>
      <c r="L32" s="44"/>
    </row>
    <row r="33" spans="1:12">
      <c r="A33" s="5">
        <v>14</v>
      </c>
      <c r="B33" s="42" t="str">
        <f>IF(Registrations!$G24="Y",Registrations!$D24,"")</f>
        <v>Harrison, Bruce</v>
      </c>
      <c r="C33" s="5" t="str">
        <f>IF(Registrations!$G24="Y",Registrations!$E24,"")</f>
        <v>MRAC</v>
      </c>
      <c r="D33" s="5" t="str">
        <f>IF(Registrations!$G24="Y",IF(Registrations!$F24&gt; "",Registrations!$F24,""),"")</f>
        <v/>
      </c>
      <c r="E33" s="44">
        <v>0</v>
      </c>
      <c r="F33" s="44">
        <v>0</v>
      </c>
      <c r="G33" s="44">
        <v>73</v>
      </c>
      <c r="H33" s="5">
        <f t="shared" si="0"/>
        <v>73</v>
      </c>
      <c r="I33" s="43">
        <f t="shared" si="1"/>
        <v>24.333333333333332</v>
      </c>
      <c r="J33" s="7">
        <f t="shared" si="2"/>
        <v>25.704225352112676</v>
      </c>
      <c r="K33" s="5">
        <f t="shared" si="3"/>
        <v>24</v>
      </c>
      <c r="L33" s="44"/>
    </row>
    <row r="34" spans="1:12">
      <c r="A34" s="5">
        <v>18</v>
      </c>
      <c r="B34" s="42" t="str">
        <f>IF(Registrations!$G28="Y",Registrations!$D28,"")</f>
        <v>Byers, Sylvia</v>
      </c>
      <c r="C34" s="5" t="str">
        <f>IF(Registrations!$G28="Y",Registrations!$E28,"")</f>
        <v>RACWA</v>
      </c>
      <c r="D34" s="5" t="str">
        <f>IF(Registrations!$G28="Y",IF(Registrations!$F28&gt; "",Registrations!$F28,""),"")</f>
        <v/>
      </c>
      <c r="E34" s="44">
        <v>0</v>
      </c>
      <c r="F34" s="44">
        <v>73</v>
      </c>
      <c r="G34" s="44">
        <v>0</v>
      </c>
      <c r="H34" s="5">
        <f t="shared" si="0"/>
        <v>73</v>
      </c>
      <c r="I34" s="43">
        <f t="shared" si="1"/>
        <v>24.333333333333332</v>
      </c>
      <c r="J34" s="7">
        <f t="shared" si="2"/>
        <v>25.704225352112676</v>
      </c>
      <c r="K34" s="5">
        <f t="shared" si="3"/>
        <v>24</v>
      </c>
      <c r="L34" s="44"/>
    </row>
    <row r="35" spans="1:12">
      <c r="A35" s="5">
        <v>37</v>
      </c>
      <c r="B35" s="42" t="str">
        <f>IF(Registrations!$G47="Y",Registrations!$D47,"")</f>
        <v>Crombie, Owen</v>
      </c>
      <c r="C35" s="5" t="str">
        <f>IF(Registrations!$G47="Y",Registrations!$E47,"")</f>
        <v xml:space="preserve">RVAC </v>
      </c>
      <c r="D35" s="5" t="str">
        <f>IF(Registrations!$G47="Y",IF(Registrations!$F47&gt; "",Registrations!$F47,""),"")</f>
        <v>Falcons</v>
      </c>
      <c r="E35" s="44">
        <v>0</v>
      </c>
      <c r="F35" s="44">
        <v>67</v>
      </c>
      <c r="G35" s="44">
        <v>0</v>
      </c>
      <c r="H35" s="5">
        <f t="shared" si="0"/>
        <v>67</v>
      </c>
      <c r="I35" s="43">
        <f t="shared" si="1"/>
        <v>22.333333333333332</v>
      </c>
      <c r="J35" s="7">
        <f t="shared" si="2"/>
        <v>23.591549295774648</v>
      </c>
      <c r="K35" s="5">
        <f t="shared" si="3"/>
        <v>26</v>
      </c>
      <c r="L35" s="44"/>
    </row>
    <row r="36" spans="1:12">
      <c r="A36" s="5">
        <v>7</v>
      </c>
      <c r="B36" s="42" t="str">
        <f>IF(Registrations!$G17="Y",Registrations!$D17,"")</f>
        <v>Bright, John</v>
      </c>
      <c r="C36" s="5" t="str">
        <f>IF(Registrations!$G17="Y",Registrations!$E17,"")</f>
        <v xml:space="preserve">ACST </v>
      </c>
      <c r="D36" s="5" t="str">
        <f>IF(Registrations!$G17="Y",IF(Registrations!$F17&gt; "",Registrations!$F17,""),"")</f>
        <v>Team 3</v>
      </c>
      <c r="E36" s="44">
        <v>0</v>
      </c>
      <c r="F36" s="44">
        <v>0</v>
      </c>
      <c r="G36" s="44">
        <v>34</v>
      </c>
      <c r="H36" s="5">
        <f t="shared" si="0"/>
        <v>34</v>
      </c>
      <c r="I36" s="43">
        <f t="shared" si="1"/>
        <v>11.333333333333334</v>
      </c>
      <c r="J36" s="7">
        <f t="shared" si="2"/>
        <v>11.971830985915492</v>
      </c>
      <c r="K36" s="5">
        <f t="shared" si="3"/>
        <v>27</v>
      </c>
      <c r="L36" s="44"/>
    </row>
    <row r="37" spans="1:12">
      <c r="A37" s="5">
        <v>6</v>
      </c>
      <c r="B37" s="42" t="str">
        <f>IF(Registrations!$G16="Y",Registrations!$D16,"")</f>
        <v>Peter Waite</v>
      </c>
      <c r="C37" s="5" t="str">
        <f>IF(Registrations!$G16="Y",Registrations!$E16,"")</f>
        <v xml:space="preserve">ACST </v>
      </c>
      <c r="D37" s="5" t="str">
        <f>IF(Registrations!$G16="Y",IF(Registrations!$F16&gt; "",Registrations!$F16,""),"")</f>
        <v>Team 3</v>
      </c>
      <c r="E37" s="44">
        <v>0</v>
      </c>
      <c r="F37" s="44">
        <v>0</v>
      </c>
      <c r="G37" s="44">
        <v>0</v>
      </c>
      <c r="H37" s="5">
        <f t="shared" si="0"/>
        <v>0</v>
      </c>
      <c r="I37" s="43" t="str">
        <f t="shared" si="1"/>
        <v/>
      </c>
      <c r="J37" s="7">
        <f t="shared" si="2"/>
        <v>0</v>
      </c>
      <c r="K37" s="5">
        <f t="shared" si="3"/>
        <v>28</v>
      </c>
      <c r="L37" s="44"/>
    </row>
    <row r="38" spans="1:12">
      <c r="A38" s="5">
        <v>16</v>
      </c>
      <c r="B38" s="42" t="str">
        <f>IF(Registrations!$G26="Y",Registrations!$D26,"")</f>
        <v>Kennewell, Greg</v>
      </c>
      <c r="C38" s="5" t="str">
        <f>IF(Registrations!$G26="Y",Registrations!$E26,"")</f>
        <v>RNAC</v>
      </c>
      <c r="D38" s="5" t="str">
        <f>IF(Registrations!$G26="Y",IF(Registrations!$F26&gt; "",Registrations!$F26,""),"")</f>
        <v>Team 1</v>
      </c>
      <c r="E38" s="44">
        <v>0</v>
      </c>
      <c r="F38" s="44">
        <v>0</v>
      </c>
      <c r="G38" s="44">
        <v>0</v>
      </c>
      <c r="H38" s="5">
        <f t="shared" si="0"/>
        <v>0</v>
      </c>
      <c r="I38" s="43" t="str">
        <f t="shared" si="1"/>
        <v/>
      </c>
      <c r="J38" s="7">
        <f t="shared" si="2"/>
        <v>0</v>
      </c>
      <c r="K38" s="5">
        <f t="shared" si="3"/>
        <v>28</v>
      </c>
      <c r="L38" s="44"/>
    </row>
    <row r="39" spans="1:12">
      <c r="A39" s="5">
        <v>11</v>
      </c>
      <c r="B39" s="42" t="str">
        <f>IF(Registrations!$G21="Y",Registrations!$D21,"")</f>
        <v>Burdon, Luke</v>
      </c>
      <c r="C39" s="5" t="str">
        <f>IF(Registrations!$G21="Y",Registrations!$E21,"")</f>
        <v>LVAC</v>
      </c>
      <c r="D39" s="5" t="str">
        <f>IF(Registrations!$G21="Y",IF(Registrations!$F21&gt; "",Registrations!$F21,""),"")</f>
        <v>Team 1</v>
      </c>
      <c r="E39" s="44">
        <v>0</v>
      </c>
      <c r="F39" s="44">
        <v>0</v>
      </c>
      <c r="G39" s="44">
        <v>0</v>
      </c>
      <c r="H39" s="5">
        <f t="shared" si="0"/>
        <v>0</v>
      </c>
      <c r="I39" s="43" t="str">
        <f t="shared" si="1"/>
        <v/>
      </c>
      <c r="J39" s="7">
        <f t="shared" si="2"/>
        <v>0</v>
      </c>
      <c r="K39" s="5">
        <f t="shared" si="3"/>
        <v>28</v>
      </c>
      <c r="L39" s="44"/>
    </row>
    <row r="40" spans="1:12">
      <c r="A40" s="5">
        <v>4</v>
      </c>
      <c r="B40" s="42" t="str">
        <f>IF(Registrations!$G14="Y",Registrations!$D14,"")</f>
        <v>Broadhead, John</v>
      </c>
      <c r="C40" s="5" t="str">
        <f>IF(Registrations!$G14="Y",Registrations!$E14,"")</f>
        <v xml:space="preserve">ACST </v>
      </c>
      <c r="D40" s="5" t="str">
        <f>IF(Registrations!$G14="Y",IF(Registrations!$F14&gt; "",Registrations!$F14,""),"")</f>
        <v>Team 2</v>
      </c>
      <c r="E40" s="44">
        <v>0</v>
      </c>
      <c r="F40" s="44">
        <v>0</v>
      </c>
      <c r="G40" s="44">
        <v>0</v>
      </c>
      <c r="H40" s="5">
        <f t="shared" si="0"/>
        <v>0</v>
      </c>
      <c r="I40" s="43" t="str">
        <f t="shared" si="1"/>
        <v/>
      </c>
      <c r="J40" s="7">
        <f t="shared" si="2"/>
        <v>0</v>
      </c>
      <c r="K40" s="5">
        <f t="shared" si="3"/>
        <v>28</v>
      </c>
      <c r="L40" s="44"/>
    </row>
    <row r="41" spans="1:12">
      <c r="A41" s="5">
        <v>5</v>
      </c>
      <c r="B41" s="42" t="str">
        <f>IF(Registrations!$G15="Y",Registrations!$D15,"")</f>
        <v/>
      </c>
      <c r="C41" s="5" t="str">
        <f>IF(Registrations!$G15="Y",Registrations!$E15,"")</f>
        <v/>
      </c>
      <c r="D41" s="5" t="str">
        <f>IF(Registrations!$G15="Y",IF(Registrations!$F15&gt; "",Registrations!$F15,""),"")</f>
        <v/>
      </c>
      <c r="E41" s="44"/>
      <c r="F41" s="44"/>
      <c r="G41" s="44"/>
      <c r="H41" s="5">
        <f t="shared" si="0"/>
        <v>0</v>
      </c>
      <c r="I41" s="43" t="str">
        <f t="shared" si="1"/>
        <v/>
      </c>
      <c r="J41" s="7">
        <f t="shared" si="2"/>
        <v>0</v>
      </c>
      <c r="K41" s="5" t="str">
        <f t="shared" si="3"/>
        <v/>
      </c>
      <c r="L41" s="44"/>
    </row>
    <row r="42" spans="1:12">
      <c r="A42" s="5">
        <v>9</v>
      </c>
      <c r="B42" s="42" t="str">
        <f>IF(Registrations!$G19="Y",Registrations!$D19,"")</f>
        <v/>
      </c>
      <c r="C42" s="5" t="str">
        <f>IF(Registrations!$G19="Y",Registrations!$E19,"")</f>
        <v/>
      </c>
      <c r="D42" s="5" t="str">
        <f>IF(Registrations!$G19="Y",IF(Registrations!$F19&gt; "",Registrations!$F19,""),"")</f>
        <v/>
      </c>
      <c r="E42" s="44"/>
      <c r="F42" s="44"/>
      <c r="G42" s="44"/>
      <c r="H42" s="5">
        <f t="shared" ref="H42:H69" si="4">SUM(E42:G42)</f>
        <v>0</v>
      </c>
      <c r="I42" s="43" t="str">
        <f t="shared" ref="I42:I69" si="5">IF(SUM($E42:$G42)&gt;0, AVERAGE($E42:$G42),"")</f>
        <v/>
      </c>
      <c r="J42" s="7">
        <f t="shared" ref="J42:J69" si="6">$H42/MAX($H$10:$H$69)*100</f>
        <v>0</v>
      </c>
      <c r="K42" s="5" t="str">
        <f t="shared" ref="K42:K69" si="7">IF(COUNT($E42:$G42)&gt;0,RANK($J42,$J$10:$J$69,0),"")</f>
        <v/>
      </c>
      <c r="L42" s="44"/>
    </row>
    <row r="43" spans="1:12">
      <c r="A43" s="5">
        <v>21</v>
      </c>
      <c r="B43" s="42" t="str">
        <f>IF(Registrations!$G31="Y",Registrations!$D31,"")</f>
        <v/>
      </c>
      <c r="C43" s="5" t="str">
        <f>IF(Registrations!$G31="Y",Registrations!$E31,"")</f>
        <v/>
      </c>
      <c r="D43" s="5" t="str">
        <f>IF(Registrations!$G31="Y",IF(Registrations!$F31&gt; "",Registrations!$F31,""),"")</f>
        <v/>
      </c>
      <c r="E43" s="44"/>
      <c r="F43" s="44"/>
      <c r="G43" s="44"/>
      <c r="H43" s="5">
        <f t="shared" si="4"/>
        <v>0</v>
      </c>
      <c r="I43" s="43" t="str">
        <f t="shared" si="5"/>
        <v/>
      </c>
      <c r="J43" s="7">
        <f t="shared" si="6"/>
        <v>0</v>
      </c>
      <c r="K43" s="5" t="str">
        <f t="shared" si="7"/>
        <v/>
      </c>
      <c r="L43" s="44"/>
    </row>
    <row r="44" spans="1:12">
      <c r="A44" s="5">
        <v>29</v>
      </c>
      <c r="B44" s="42" t="str">
        <f>IF(Registrations!$G39="Y",Registrations!$D39,"")</f>
        <v/>
      </c>
      <c r="C44" s="5" t="str">
        <f>IF(Registrations!$G39="Y",Registrations!$E39,"")</f>
        <v/>
      </c>
      <c r="D44" s="5" t="str">
        <f>IF(Registrations!$G39="Y",IF(Registrations!$F39&gt; "",Registrations!$F39,""),"")</f>
        <v/>
      </c>
      <c r="E44" s="44"/>
      <c r="F44" s="44"/>
      <c r="G44" s="44"/>
      <c r="H44" s="5">
        <f t="shared" si="4"/>
        <v>0</v>
      </c>
      <c r="I44" s="43" t="str">
        <f t="shared" si="5"/>
        <v/>
      </c>
      <c r="J44" s="7">
        <f t="shared" si="6"/>
        <v>0</v>
      </c>
      <c r="K44" s="5" t="str">
        <f t="shared" si="7"/>
        <v/>
      </c>
      <c r="L44" s="44"/>
    </row>
    <row r="45" spans="1:12">
      <c r="A45" s="5">
        <v>30</v>
      </c>
      <c r="B45" s="42" t="str">
        <f>IF(Registrations!$G40="Y",Registrations!$D40,"")</f>
        <v/>
      </c>
      <c r="C45" s="5" t="str">
        <f>IF(Registrations!$G40="Y",Registrations!$E40,"")</f>
        <v/>
      </c>
      <c r="D45" s="5" t="str">
        <f>IF(Registrations!$G40="Y",IF(Registrations!$F40&gt; "",Registrations!$F40,""),"")</f>
        <v/>
      </c>
      <c r="E45" s="44"/>
      <c r="F45" s="44"/>
      <c r="G45" s="44"/>
      <c r="H45" s="5">
        <f t="shared" si="4"/>
        <v>0</v>
      </c>
      <c r="I45" s="43" t="str">
        <f t="shared" si="5"/>
        <v/>
      </c>
      <c r="J45" s="7">
        <f t="shared" si="6"/>
        <v>0</v>
      </c>
      <c r="K45" s="5" t="str">
        <f t="shared" si="7"/>
        <v/>
      </c>
      <c r="L45" s="44"/>
    </row>
    <row r="46" spans="1:12">
      <c r="A46" s="5">
        <v>31</v>
      </c>
      <c r="B46" s="42" t="str">
        <f>IF(Registrations!$G41="Y",Registrations!$D41,"")</f>
        <v/>
      </c>
      <c r="C46" s="5" t="str">
        <f>IF(Registrations!$G41="Y",Registrations!$E41,"")</f>
        <v/>
      </c>
      <c r="D46" s="5" t="str">
        <f>IF(Registrations!$G41="Y",IF(Registrations!$F41&gt; "",Registrations!$F41,""),"")</f>
        <v/>
      </c>
      <c r="E46" s="44"/>
      <c r="F46" s="44"/>
      <c r="G46" s="44"/>
      <c r="H46" s="5">
        <f t="shared" si="4"/>
        <v>0</v>
      </c>
      <c r="I46" s="43" t="str">
        <f t="shared" si="5"/>
        <v/>
      </c>
      <c r="J46" s="7">
        <f t="shared" si="6"/>
        <v>0</v>
      </c>
      <c r="K46" s="5" t="str">
        <f t="shared" si="7"/>
        <v/>
      </c>
      <c r="L46" s="44"/>
    </row>
    <row r="47" spans="1:12">
      <c r="A47" s="5">
        <v>33</v>
      </c>
      <c r="B47" s="42" t="str">
        <f>IF(Registrations!$G43="Y",Registrations!$D43,"")</f>
        <v/>
      </c>
      <c r="C47" s="5" t="str">
        <f>IF(Registrations!$G43="Y",Registrations!$E43,"")</f>
        <v/>
      </c>
      <c r="D47" s="5" t="str">
        <f>IF(Registrations!$G43="Y",IF(Registrations!$F43&gt; "",Registrations!$F43,""),"")</f>
        <v/>
      </c>
      <c r="E47" s="44"/>
      <c r="F47" s="44"/>
      <c r="G47" s="44"/>
      <c r="H47" s="5">
        <f t="shared" si="4"/>
        <v>0</v>
      </c>
      <c r="I47" s="43" t="str">
        <f t="shared" si="5"/>
        <v/>
      </c>
      <c r="J47" s="7">
        <f t="shared" si="6"/>
        <v>0</v>
      </c>
      <c r="K47" s="5" t="str">
        <f t="shared" si="7"/>
        <v/>
      </c>
      <c r="L47" s="44"/>
    </row>
    <row r="48" spans="1:12">
      <c r="A48" s="5">
        <v>34</v>
      </c>
      <c r="B48" s="42" t="str">
        <f>IF(Registrations!$G44="Y",Registrations!$D44,"")</f>
        <v/>
      </c>
      <c r="C48" s="5" t="str">
        <f>IF(Registrations!$G44="Y",Registrations!$E44,"")</f>
        <v/>
      </c>
      <c r="D48" s="5" t="str">
        <f>IF(Registrations!$G44="Y",IF(Registrations!$F44&gt; "",Registrations!$F44,""),"")</f>
        <v/>
      </c>
      <c r="E48" s="44"/>
      <c r="F48" s="44"/>
      <c r="G48" s="44"/>
      <c r="H48" s="5">
        <f t="shared" si="4"/>
        <v>0</v>
      </c>
      <c r="I48" s="43" t="str">
        <f t="shared" si="5"/>
        <v/>
      </c>
      <c r="J48" s="7">
        <f t="shared" si="6"/>
        <v>0</v>
      </c>
      <c r="K48" s="5" t="str">
        <f t="shared" si="7"/>
        <v/>
      </c>
      <c r="L48" s="44"/>
    </row>
    <row r="49" spans="1:12">
      <c r="A49" s="5">
        <v>36</v>
      </c>
      <c r="B49" s="42" t="str">
        <f>IF(Registrations!$G46="Y",Registrations!$D46,"")</f>
        <v/>
      </c>
      <c r="C49" s="5" t="str">
        <f>IF(Registrations!$G46="Y",Registrations!$E46,"")</f>
        <v/>
      </c>
      <c r="D49" s="5" t="str">
        <f>IF(Registrations!$G46="Y",IF(Registrations!$F46&gt; "",Registrations!$F46,""),"")</f>
        <v/>
      </c>
      <c r="E49" s="44"/>
      <c r="F49" s="44"/>
      <c r="G49" s="44"/>
      <c r="H49" s="5">
        <f t="shared" si="4"/>
        <v>0</v>
      </c>
      <c r="I49" s="43" t="str">
        <f t="shared" si="5"/>
        <v/>
      </c>
      <c r="J49" s="7">
        <f t="shared" si="6"/>
        <v>0</v>
      </c>
      <c r="K49" s="5" t="str">
        <f t="shared" si="7"/>
        <v/>
      </c>
      <c r="L49" s="44"/>
    </row>
    <row r="50" spans="1:12">
      <c r="A50" s="5">
        <v>41</v>
      </c>
      <c r="B50" s="42" t="str">
        <f>IF(Registrations!$G51="Y",Registrations!$D51,"")</f>
        <v/>
      </c>
      <c r="C50" s="5" t="str">
        <f>IF(Registrations!$G51="Y",Registrations!$E51,"")</f>
        <v/>
      </c>
      <c r="D50" s="5" t="str">
        <f>IF(Registrations!$G51="Y",IF(Registrations!$F51&gt; "",Registrations!$F51,""),"")</f>
        <v/>
      </c>
      <c r="E50" s="44"/>
      <c r="F50" s="44"/>
      <c r="G50" s="44"/>
      <c r="H50" s="5">
        <f t="shared" si="4"/>
        <v>0</v>
      </c>
      <c r="I50" s="43" t="str">
        <f t="shared" si="5"/>
        <v/>
      </c>
      <c r="J50" s="7">
        <f t="shared" si="6"/>
        <v>0</v>
      </c>
      <c r="K50" s="5" t="str">
        <f t="shared" si="7"/>
        <v/>
      </c>
      <c r="L50" s="44"/>
    </row>
    <row r="51" spans="1:12">
      <c r="A51" s="5">
        <v>42</v>
      </c>
      <c r="B51" s="42" t="str">
        <f>IF(Registrations!$G52="Y",Registrations!$D52,"")</f>
        <v/>
      </c>
      <c r="C51" s="5" t="str">
        <f>IF(Registrations!$G52="Y",Registrations!$E52,"")</f>
        <v/>
      </c>
      <c r="D51" s="5" t="str">
        <f>IF(Registrations!$G52="Y",IF(Registrations!$F52&gt; "",Registrations!$F52,""),"")</f>
        <v/>
      </c>
      <c r="E51" s="44"/>
      <c r="F51" s="44"/>
      <c r="G51" s="44"/>
      <c r="H51" s="5">
        <f t="shared" si="4"/>
        <v>0</v>
      </c>
      <c r="I51" s="43" t="str">
        <f t="shared" si="5"/>
        <v/>
      </c>
      <c r="J51" s="7">
        <f t="shared" si="6"/>
        <v>0</v>
      </c>
      <c r="K51" s="5" t="str">
        <f t="shared" si="7"/>
        <v/>
      </c>
      <c r="L51" s="44"/>
    </row>
    <row r="52" spans="1:12">
      <c r="A52" s="5">
        <v>43</v>
      </c>
      <c r="B52" s="42" t="str">
        <f>IF(Registrations!$G53="Y",Registrations!$D53,"")</f>
        <v/>
      </c>
      <c r="C52" s="5" t="str">
        <f>IF(Registrations!$G53="Y",Registrations!$E53,"")</f>
        <v/>
      </c>
      <c r="D52" s="5" t="str">
        <f>IF(Registrations!$G53="Y",IF(Registrations!$F53&gt; "",Registrations!$F53,""),"")</f>
        <v/>
      </c>
      <c r="E52" s="44"/>
      <c r="F52" s="44"/>
      <c r="G52" s="44"/>
      <c r="H52" s="5">
        <f t="shared" si="4"/>
        <v>0</v>
      </c>
      <c r="I52" s="43" t="str">
        <f t="shared" si="5"/>
        <v/>
      </c>
      <c r="J52" s="7">
        <f t="shared" si="6"/>
        <v>0</v>
      </c>
      <c r="K52" s="5" t="str">
        <f t="shared" si="7"/>
        <v/>
      </c>
      <c r="L52" s="44"/>
    </row>
    <row r="53" spans="1:12">
      <c r="A53" s="5">
        <v>44</v>
      </c>
      <c r="B53" s="42" t="str">
        <f>IF(Registrations!$G54="Y",Registrations!$D54,"")</f>
        <v/>
      </c>
      <c r="C53" s="5" t="str">
        <f>IF(Registrations!$G54="Y",Registrations!$E54,"")</f>
        <v/>
      </c>
      <c r="D53" s="5" t="str">
        <f>IF(Registrations!$G54="Y",IF(Registrations!$F54&gt; "",Registrations!$F54,""),"")</f>
        <v/>
      </c>
      <c r="E53" s="44"/>
      <c r="F53" s="44"/>
      <c r="G53" s="44"/>
      <c r="H53" s="5">
        <f t="shared" si="4"/>
        <v>0</v>
      </c>
      <c r="I53" s="43" t="str">
        <f t="shared" si="5"/>
        <v/>
      </c>
      <c r="J53" s="7">
        <f t="shared" si="6"/>
        <v>0</v>
      </c>
      <c r="K53" s="5" t="str">
        <f t="shared" si="7"/>
        <v/>
      </c>
      <c r="L53" s="44"/>
    </row>
    <row r="54" spans="1:12">
      <c r="A54" s="5">
        <v>45</v>
      </c>
      <c r="B54" s="42" t="str">
        <f>IF(Registrations!$G55="Y",Registrations!$D55,"")</f>
        <v/>
      </c>
      <c r="C54" s="5" t="str">
        <f>IF(Registrations!$G55="Y",Registrations!$E55,"")</f>
        <v/>
      </c>
      <c r="D54" s="5" t="str">
        <f>IF(Registrations!$G55="Y",IF(Registrations!$F55&gt; "",Registrations!$F55,""),"")</f>
        <v/>
      </c>
      <c r="E54" s="44"/>
      <c r="F54" s="44"/>
      <c r="G54" s="44"/>
      <c r="H54" s="5">
        <f t="shared" si="4"/>
        <v>0</v>
      </c>
      <c r="I54" s="43" t="str">
        <f t="shared" si="5"/>
        <v/>
      </c>
      <c r="J54" s="7">
        <f t="shared" si="6"/>
        <v>0</v>
      </c>
      <c r="K54" s="5" t="str">
        <f t="shared" si="7"/>
        <v/>
      </c>
      <c r="L54" s="44"/>
    </row>
    <row r="55" spans="1:12">
      <c r="A55" s="5">
        <v>46</v>
      </c>
      <c r="B55" s="42" t="str">
        <f>IF(Registrations!$G56="Y",Registrations!$D56,"")</f>
        <v/>
      </c>
      <c r="C55" s="5" t="str">
        <f>IF(Registrations!$G56="Y",Registrations!$E56,"")</f>
        <v/>
      </c>
      <c r="D55" s="5" t="str">
        <f>IF(Registrations!$G56="Y",IF(Registrations!$F56&gt; "",Registrations!$F56,""),"")</f>
        <v/>
      </c>
      <c r="E55" s="44"/>
      <c r="F55" s="44"/>
      <c r="G55" s="44"/>
      <c r="H55" s="5">
        <f t="shared" si="4"/>
        <v>0</v>
      </c>
      <c r="I55" s="43" t="str">
        <f t="shared" si="5"/>
        <v/>
      </c>
      <c r="J55" s="7">
        <f t="shared" si="6"/>
        <v>0</v>
      </c>
      <c r="K55" s="5" t="str">
        <f t="shared" si="7"/>
        <v/>
      </c>
      <c r="L55" s="44"/>
    </row>
    <row r="56" spans="1:12">
      <c r="A56" s="5">
        <v>47</v>
      </c>
      <c r="B56" s="42" t="str">
        <f>IF(Registrations!$G57="Y",Registrations!$D57,"")</f>
        <v/>
      </c>
      <c r="C56" s="5" t="str">
        <f>IF(Registrations!$G57="Y",Registrations!$E57,"")</f>
        <v/>
      </c>
      <c r="D56" s="5" t="str">
        <f>IF(Registrations!$G57="Y",IF(Registrations!$F57&gt; "",Registrations!$F57,""),"")</f>
        <v/>
      </c>
      <c r="E56" s="44"/>
      <c r="F56" s="44"/>
      <c r="G56" s="44"/>
      <c r="H56" s="5">
        <f t="shared" si="4"/>
        <v>0</v>
      </c>
      <c r="I56" s="43" t="str">
        <f t="shared" si="5"/>
        <v/>
      </c>
      <c r="J56" s="7">
        <f t="shared" si="6"/>
        <v>0</v>
      </c>
      <c r="K56" s="5" t="str">
        <f t="shared" si="7"/>
        <v/>
      </c>
      <c r="L56" s="44"/>
    </row>
    <row r="57" spans="1:12">
      <c r="A57" s="5">
        <v>48</v>
      </c>
      <c r="B57" s="42" t="str">
        <f>IF(Registrations!$G58="Y",Registrations!$D58,"")</f>
        <v/>
      </c>
      <c r="C57" s="5" t="str">
        <f>IF(Registrations!$G58="Y",Registrations!$E58,"")</f>
        <v/>
      </c>
      <c r="D57" s="5" t="str">
        <f>IF(Registrations!$G58="Y",IF(Registrations!$F58&gt; "",Registrations!$F58,""),"")</f>
        <v/>
      </c>
      <c r="E57" s="44"/>
      <c r="F57" s="44"/>
      <c r="G57" s="44"/>
      <c r="H57" s="5">
        <f t="shared" si="4"/>
        <v>0</v>
      </c>
      <c r="I57" s="43" t="str">
        <f t="shared" si="5"/>
        <v/>
      </c>
      <c r="J57" s="7">
        <f t="shared" si="6"/>
        <v>0</v>
      </c>
      <c r="K57" s="5" t="str">
        <f t="shared" si="7"/>
        <v/>
      </c>
      <c r="L57" s="44"/>
    </row>
    <row r="58" spans="1:12">
      <c r="A58" s="5">
        <v>49</v>
      </c>
      <c r="B58" s="42" t="str">
        <f>IF(Registrations!$G59="Y",Registrations!$D59,"")</f>
        <v/>
      </c>
      <c r="C58" s="5" t="str">
        <f>IF(Registrations!$G59="Y",Registrations!$E59,"")</f>
        <v/>
      </c>
      <c r="D58" s="5" t="str">
        <f>IF(Registrations!$G59="Y",IF(Registrations!$F59&gt; "",Registrations!$F59,""),"")</f>
        <v/>
      </c>
      <c r="E58" s="44"/>
      <c r="F58" s="44"/>
      <c r="G58" s="44"/>
      <c r="H58" s="5">
        <f t="shared" si="4"/>
        <v>0</v>
      </c>
      <c r="I58" s="43" t="str">
        <f t="shared" si="5"/>
        <v/>
      </c>
      <c r="J58" s="7">
        <f t="shared" si="6"/>
        <v>0</v>
      </c>
      <c r="K58" s="5" t="str">
        <f t="shared" si="7"/>
        <v/>
      </c>
      <c r="L58" s="44"/>
    </row>
    <row r="59" spans="1:12">
      <c r="A59" s="5">
        <v>50</v>
      </c>
      <c r="B59" s="42" t="str">
        <f>IF(Registrations!$G60="Y",Registrations!$D60,"")</f>
        <v/>
      </c>
      <c r="C59" s="5" t="str">
        <f>IF(Registrations!$G60="Y",Registrations!$E60,"")</f>
        <v/>
      </c>
      <c r="D59" s="5" t="str">
        <f>IF(Registrations!$G60="Y",IF(Registrations!$F60&gt; "",Registrations!$F60,""),"")</f>
        <v/>
      </c>
      <c r="E59" s="44"/>
      <c r="F59" s="44"/>
      <c r="G59" s="44"/>
      <c r="H59" s="5">
        <f t="shared" si="4"/>
        <v>0</v>
      </c>
      <c r="I59" s="43" t="str">
        <f t="shared" si="5"/>
        <v/>
      </c>
      <c r="J59" s="7">
        <f t="shared" si="6"/>
        <v>0</v>
      </c>
      <c r="K59" s="5" t="str">
        <f t="shared" si="7"/>
        <v/>
      </c>
      <c r="L59" s="44"/>
    </row>
    <row r="60" spans="1:12">
      <c r="A60" s="5">
        <v>51</v>
      </c>
      <c r="B60" s="42" t="str">
        <f>IF(Registrations!$G61="Y",Registrations!$D61,"")</f>
        <v/>
      </c>
      <c r="C60" s="5" t="str">
        <f>IF(Registrations!$G61="Y",Registrations!$E61,"")</f>
        <v/>
      </c>
      <c r="D60" s="5" t="str">
        <f>IF(Registrations!$G61="Y",IF(Registrations!$F61&gt; "",Registrations!$F61,""),"")</f>
        <v/>
      </c>
      <c r="E60" s="44"/>
      <c r="F60" s="44"/>
      <c r="G60" s="44"/>
      <c r="H60" s="5">
        <f t="shared" si="4"/>
        <v>0</v>
      </c>
      <c r="I60" s="43" t="str">
        <f t="shared" si="5"/>
        <v/>
      </c>
      <c r="J60" s="7">
        <f t="shared" si="6"/>
        <v>0</v>
      </c>
      <c r="K60" s="5" t="str">
        <f t="shared" si="7"/>
        <v/>
      </c>
      <c r="L60" s="44"/>
    </row>
    <row r="61" spans="1:12">
      <c r="A61" s="5">
        <v>52</v>
      </c>
      <c r="B61" s="42" t="str">
        <f>IF(Registrations!$G62="Y",Registrations!$D62,"")</f>
        <v/>
      </c>
      <c r="C61" s="5" t="str">
        <f>IF(Registrations!$G62="Y",Registrations!$E62,"")</f>
        <v/>
      </c>
      <c r="D61" s="5" t="str">
        <f>IF(Registrations!$G62="Y",IF(Registrations!$F62&gt; "",Registrations!$F62,""),"")</f>
        <v/>
      </c>
      <c r="E61" s="44"/>
      <c r="F61" s="44"/>
      <c r="G61" s="44"/>
      <c r="H61" s="5">
        <f t="shared" si="4"/>
        <v>0</v>
      </c>
      <c r="I61" s="43" t="str">
        <f t="shared" si="5"/>
        <v/>
      </c>
      <c r="J61" s="7">
        <f t="shared" si="6"/>
        <v>0</v>
      </c>
      <c r="K61" s="5" t="str">
        <f t="shared" si="7"/>
        <v/>
      </c>
      <c r="L61" s="44"/>
    </row>
    <row r="62" spans="1:12">
      <c r="A62" s="5">
        <v>53</v>
      </c>
      <c r="B62" s="42" t="str">
        <f>IF(Registrations!$G63="Y",Registrations!$D63,"")</f>
        <v/>
      </c>
      <c r="C62" s="5" t="str">
        <f>IF(Registrations!$G63="Y",Registrations!$E63,"")</f>
        <v/>
      </c>
      <c r="D62" s="5" t="str">
        <f>IF(Registrations!$G63="Y",IF(Registrations!$F63&gt; "",Registrations!$F63,""),"")</f>
        <v/>
      </c>
      <c r="E62" s="44"/>
      <c r="F62" s="44"/>
      <c r="G62" s="44"/>
      <c r="H62" s="5">
        <f t="shared" si="4"/>
        <v>0</v>
      </c>
      <c r="I62" s="43" t="str">
        <f t="shared" si="5"/>
        <v/>
      </c>
      <c r="J62" s="7">
        <f t="shared" si="6"/>
        <v>0</v>
      </c>
      <c r="K62" s="5" t="str">
        <f t="shared" si="7"/>
        <v/>
      </c>
      <c r="L62" s="44"/>
    </row>
    <row r="63" spans="1:12">
      <c r="A63" s="5">
        <v>54</v>
      </c>
      <c r="B63" s="42" t="str">
        <f>IF(Registrations!$G64="Y",Registrations!$D64,"")</f>
        <v/>
      </c>
      <c r="C63" s="5" t="str">
        <f>IF(Registrations!$G64="Y",Registrations!$E64,"")</f>
        <v/>
      </c>
      <c r="D63" s="5" t="str">
        <f>IF(Registrations!$G64="Y",IF(Registrations!$F64&gt; "",Registrations!$F64,""),"")</f>
        <v/>
      </c>
      <c r="E63" s="44"/>
      <c r="F63" s="44"/>
      <c r="G63" s="44"/>
      <c r="H63" s="5">
        <f t="shared" si="4"/>
        <v>0</v>
      </c>
      <c r="I63" s="43" t="str">
        <f t="shared" si="5"/>
        <v/>
      </c>
      <c r="J63" s="7">
        <f t="shared" si="6"/>
        <v>0</v>
      </c>
      <c r="K63" s="5" t="str">
        <f t="shared" si="7"/>
        <v/>
      </c>
      <c r="L63" s="44"/>
    </row>
    <row r="64" spans="1:12">
      <c r="A64" s="5">
        <v>55</v>
      </c>
      <c r="B64" s="42" t="str">
        <f>IF(Registrations!$G65="Y",Registrations!$D65,"")</f>
        <v/>
      </c>
      <c r="C64" s="5" t="str">
        <f>IF(Registrations!$G65="Y",Registrations!$E65,"")</f>
        <v/>
      </c>
      <c r="D64" s="5" t="str">
        <f>IF(Registrations!$G65="Y",IF(Registrations!$F65&gt; "",Registrations!$F65,""),"")</f>
        <v/>
      </c>
      <c r="E64" s="44"/>
      <c r="F64" s="44"/>
      <c r="G64" s="44"/>
      <c r="H64" s="5">
        <f t="shared" si="4"/>
        <v>0</v>
      </c>
      <c r="I64" s="43" t="str">
        <f t="shared" si="5"/>
        <v/>
      </c>
      <c r="J64" s="7">
        <f t="shared" si="6"/>
        <v>0</v>
      </c>
      <c r="K64" s="5" t="str">
        <f t="shared" si="7"/>
        <v/>
      </c>
      <c r="L64" s="44"/>
    </row>
    <row r="65" spans="1:12">
      <c r="A65" s="5">
        <v>56</v>
      </c>
      <c r="B65" s="42" t="str">
        <f>IF(Registrations!$G66="Y",Registrations!$D66,"")</f>
        <v/>
      </c>
      <c r="C65" s="5" t="str">
        <f>IF(Registrations!$G66="Y",Registrations!$E66,"")</f>
        <v/>
      </c>
      <c r="D65" s="5" t="str">
        <f>IF(Registrations!$G66="Y",IF(Registrations!$F66&gt; "",Registrations!$F66,""),"")</f>
        <v/>
      </c>
      <c r="E65" s="44"/>
      <c r="F65" s="44"/>
      <c r="G65" s="44"/>
      <c r="H65" s="5">
        <f t="shared" si="4"/>
        <v>0</v>
      </c>
      <c r="I65" s="43" t="str">
        <f t="shared" si="5"/>
        <v/>
      </c>
      <c r="J65" s="7">
        <f t="shared" si="6"/>
        <v>0</v>
      </c>
      <c r="K65" s="5" t="str">
        <f t="shared" si="7"/>
        <v/>
      </c>
      <c r="L65" s="44"/>
    </row>
    <row r="66" spans="1:12">
      <c r="A66" s="5">
        <v>57</v>
      </c>
      <c r="B66" s="42" t="str">
        <f>IF(Registrations!$G67="Y",Registrations!$D67,"")</f>
        <v/>
      </c>
      <c r="C66" s="5" t="str">
        <f>IF(Registrations!$G67="Y",Registrations!$E67,"")</f>
        <v/>
      </c>
      <c r="D66" s="5" t="str">
        <f>IF(Registrations!$G67="Y",IF(Registrations!$F67&gt; "",Registrations!$F67,""),"")</f>
        <v/>
      </c>
      <c r="E66" s="44"/>
      <c r="F66" s="44"/>
      <c r="G66" s="44"/>
      <c r="H66" s="5">
        <f t="shared" si="4"/>
        <v>0</v>
      </c>
      <c r="I66" s="43" t="str">
        <f t="shared" si="5"/>
        <v/>
      </c>
      <c r="J66" s="7">
        <f t="shared" si="6"/>
        <v>0</v>
      </c>
      <c r="K66" s="5" t="str">
        <f t="shared" si="7"/>
        <v/>
      </c>
      <c r="L66" s="44"/>
    </row>
    <row r="67" spans="1:12">
      <c r="A67" s="5">
        <v>58</v>
      </c>
      <c r="B67" s="42" t="str">
        <f>IF(Registrations!$G68="Y",Registrations!$D68,"")</f>
        <v/>
      </c>
      <c r="C67" s="5" t="str">
        <f>IF(Registrations!$G68="Y",Registrations!$E68,"")</f>
        <v/>
      </c>
      <c r="D67" s="5" t="str">
        <f>IF(Registrations!$G68="Y",IF(Registrations!$F68&gt; "",Registrations!$F68,""),"")</f>
        <v/>
      </c>
      <c r="E67" s="44"/>
      <c r="F67" s="44"/>
      <c r="G67" s="44"/>
      <c r="H67" s="5">
        <f t="shared" si="4"/>
        <v>0</v>
      </c>
      <c r="I67" s="43" t="str">
        <f t="shared" si="5"/>
        <v/>
      </c>
      <c r="J67" s="7">
        <f t="shared" si="6"/>
        <v>0</v>
      </c>
      <c r="K67" s="5" t="str">
        <f t="shared" si="7"/>
        <v/>
      </c>
      <c r="L67" s="44"/>
    </row>
    <row r="68" spans="1:12">
      <c r="A68" s="5">
        <v>59</v>
      </c>
      <c r="B68" s="42" t="str">
        <f>IF(Registrations!$G69="Y",Registrations!$D69,"")</f>
        <v/>
      </c>
      <c r="C68" s="5" t="str">
        <f>IF(Registrations!$G69="Y",Registrations!$E69,"")</f>
        <v/>
      </c>
      <c r="D68" s="5" t="str">
        <f>IF(Registrations!$G69="Y",IF(Registrations!$F69&gt; "",Registrations!$F69,""),"")</f>
        <v/>
      </c>
      <c r="E68" s="44"/>
      <c r="F68" s="44"/>
      <c r="G68" s="44"/>
      <c r="H68" s="5">
        <f t="shared" si="4"/>
        <v>0</v>
      </c>
      <c r="I68" s="43" t="str">
        <f t="shared" si="5"/>
        <v/>
      </c>
      <c r="J68" s="7">
        <f t="shared" si="6"/>
        <v>0</v>
      </c>
      <c r="K68" s="5" t="str">
        <f t="shared" si="7"/>
        <v/>
      </c>
      <c r="L68" s="44"/>
    </row>
    <row r="69" spans="1:12">
      <c r="A69" s="5">
        <v>60</v>
      </c>
      <c r="B69" s="42" t="str">
        <f>IF(Registrations!$G70="Y",Registrations!$D70,"")</f>
        <v/>
      </c>
      <c r="C69" s="5" t="str">
        <f>IF(Registrations!$G70="Y",Registrations!$E70,"")</f>
        <v/>
      </c>
      <c r="D69" s="5" t="str">
        <f>IF(Registrations!$G70="Y",IF(Registrations!$F70&gt; "",Registrations!$F70,""),"")</f>
        <v/>
      </c>
      <c r="E69" s="44"/>
      <c r="F69" s="44"/>
      <c r="G69" s="44"/>
      <c r="H69" s="5">
        <f t="shared" si="4"/>
        <v>0</v>
      </c>
      <c r="I69" s="43" t="str">
        <f t="shared" si="5"/>
        <v/>
      </c>
      <c r="J69" s="7">
        <f t="shared" si="6"/>
        <v>0</v>
      </c>
      <c r="K69" s="5" t="str">
        <f t="shared" si="7"/>
        <v/>
      </c>
      <c r="L69" s="44"/>
    </row>
    <row r="72" spans="1:12" s="2" customFormat="1">
      <c r="A72" s="2" t="s">
        <v>32</v>
      </c>
      <c r="B72" s="35"/>
      <c r="I72" s="40"/>
      <c r="J72" s="41"/>
    </row>
    <row r="73" spans="1:12" s="6" customFormat="1">
      <c r="A73" s="62" t="s">
        <v>2</v>
      </c>
      <c r="B73" s="65" t="s">
        <v>3</v>
      </c>
      <c r="C73" s="62" t="s">
        <v>66</v>
      </c>
      <c r="D73" s="62" t="s">
        <v>67</v>
      </c>
      <c r="E73" s="62" t="s">
        <v>24</v>
      </c>
      <c r="F73" s="62" t="s">
        <v>25</v>
      </c>
      <c r="G73" s="62" t="s">
        <v>26</v>
      </c>
      <c r="H73" s="62" t="s">
        <v>23</v>
      </c>
      <c r="I73" s="68" t="s">
        <v>27</v>
      </c>
      <c r="J73" s="66" t="s">
        <v>28</v>
      </c>
      <c r="K73" s="62" t="s">
        <v>29</v>
      </c>
    </row>
    <row r="74" spans="1:12" s="2" customFormat="1">
      <c r="A74" s="5">
        <v>1</v>
      </c>
      <c r="B74" s="42" t="str">
        <f>IF(Registrations!$G11="Y",Registrations!$D11,"")</f>
        <v>ten Broeke, Ed</v>
      </c>
      <c r="C74" s="5" t="str">
        <f>IF(Registrations!$G11="Y",Registrations!$E11,"")</f>
        <v xml:space="preserve">ACST </v>
      </c>
      <c r="D74" s="5" t="str">
        <f>IF(Registrations!$G11="Y",IF(Registrations!$F11&gt; "",Registrations!$F11,""),"")</f>
        <v>Team 1</v>
      </c>
      <c r="E74" s="45">
        <v>89</v>
      </c>
      <c r="F74" s="45">
        <v>0</v>
      </c>
      <c r="G74" s="45">
        <v>87</v>
      </c>
      <c r="H74" s="5">
        <f>SUM(E74:G74)</f>
        <v>176</v>
      </c>
      <c r="I74" s="43">
        <f t="shared" ref="I74:I133" si="8">IF(SUM($E74:$G74)&gt;0, AVERAGE($E74:$G74),"")</f>
        <v>58.666666666666664</v>
      </c>
      <c r="J74" s="7">
        <f>$H74/MAX($H$74:$H$133)*100</f>
        <v>61.971830985915489</v>
      </c>
      <c r="K74" s="5">
        <f t="shared" ref="K74:K133" si="9">IF(COUNT($E74:$G74)&gt;0,RANK($J74,$J$10:$J$69,0),"")</f>
        <v>12</v>
      </c>
    </row>
    <row r="75" spans="1:12" s="2" customFormat="1">
      <c r="A75" s="5">
        <v>2</v>
      </c>
      <c r="B75" s="42" t="str">
        <f>IF(Registrations!$G12="Y",Registrations!$D12,"")</f>
        <v>Steane, Mal</v>
      </c>
      <c r="C75" s="5" t="str">
        <f>IF(Registrations!$G12="Y",Registrations!$E12,"")</f>
        <v xml:space="preserve">ACST </v>
      </c>
      <c r="D75" s="5" t="str">
        <f>IF(Registrations!$G12="Y",IF(Registrations!$F12&gt; "",Registrations!$F12,""),"")</f>
        <v>Team 1</v>
      </c>
      <c r="E75" s="45">
        <v>72</v>
      </c>
      <c r="F75" s="45">
        <v>39</v>
      </c>
      <c r="G75" s="45">
        <v>89</v>
      </c>
      <c r="H75" s="5">
        <f t="shared" ref="H75:H133" si="10">SUM(E75:G75)</f>
        <v>200</v>
      </c>
      <c r="I75" s="43">
        <f t="shared" si="8"/>
        <v>66.666666666666671</v>
      </c>
      <c r="J75" s="7">
        <f t="shared" ref="J75:J133" si="11">$H75/MAX($H$74:$H$133)*100</f>
        <v>70.422535211267601</v>
      </c>
      <c r="K75" s="5">
        <f t="shared" si="9"/>
        <v>10</v>
      </c>
    </row>
    <row r="76" spans="1:12" s="2" customFormat="1">
      <c r="A76" s="5">
        <v>3</v>
      </c>
      <c r="B76" s="42" t="str">
        <f>IF(Registrations!$G13="Y",Registrations!$D13,"")</f>
        <v>Prairie, Don</v>
      </c>
      <c r="C76" s="5" t="str">
        <f>IF(Registrations!$G13="Y",Registrations!$E13,"")</f>
        <v xml:space="preserve">ACST </v>
      </c>
      <c r="D76" s="5" t="str">
        <f>IF(Registrations!$G13="Y",IF(Registrations!$F13&gt; "",Registrations!$F13,""),"")</f>
        <v>Team 2</v>
      </c>
      <c r="E76" s="45">
        <v>37</v>
      </c>
      <c r="F76" s="45">
        <v>94</v>
      </c>
      <c r="G76" s="45">
        <v>52</v>
      </c>
      <c r="H76" s="5">
        <f t="shared" si="10"/>
        <v>183</v>
      </c>
      <c r="I76" s="43">
        <f t="shared" si="8"/>
        <v>61</v>
      </c>
      <c r="J76" s="7">
        <f t="shared" si="11"/>
        <v>64.436619718309856</v>
      </c>
      <c r="K76" s="5">
        <f t="shared" si="9"/>
        <v>11</v>
      </c>
    </row>
    <row r="77" spans="1:12" s="2" customFormat="1">
      <c r="A77" s="5">
        <v>4</v>
      </c>
      <c r="B77" s="42" t="str">
        <f>IF(Registrations!$G14="Y",Registrations!$D14,"")</f>
        <v>Broadhead, John</v>
      </c>
      <c r="C77" s="5" t="str">
        <f>IF(Registrations!$G14="Y",Registrations!$E14,"")</f>
        <v xml:space="preserve">ACST </v>
      </c>
      <c r="D77" s="5" t="str">
        <f>IF(Registrations!$G14="Y",IF(Registrations!$F14&gt; "",Registrations!$F14,""),"")</f>
        <v>Team 2</v>
      </c>
      <c r="E77" s="45">
        <v>0</v>
      </c>
      <c r="F77" s="45">
        <v>0</v>
      </c>
      <c r="G77" s="45">
        <v>0</v>
      </c>
      <c r="H77" s="5">
        <f t="shared" si="10"/>
        <v>0</v>
      </c>
      <c r="I77" s="43" t="str">
        <f t="shared" si="8"/>
        <v/>
      </c>
      <c r="J77" s="7">
        <f t="shared" si="11"/>
        <v>0</v>
      </c>
      <c r="K77" s="5">
        <f t="shared" si="9"/>
        <v>28</v>
      </c>
    </row>
    <row r="78" spans="1:12" s="2" customFormat="1">
      <c r="A78" s="5">
        <v>5</v>
      </c>
      <c r="B78" s="42" t="str">
        <f>IF(Registrations!$G15="Y",Registrations!$D15,"")</f>
        <v/>
      </c>
      <c r="C78" s="5" t="str">
        <f>IF(Registrations!$G15="Y",Registrations!$E15,"")</f>
        <v/>
      </c>
      <c r="D78" s="5" t="str">
        <f>IF(Registrations!$G15="Y",IF(Registrations!$F15&gt; "",Registrations!$F15,""),"")</f>
        <v/>
      </c>
      <c r="E78" s="45"/>
      <c r="F78" s="45"/>
      <c r="G78" s="45"/>
      <c r="H78" s="5">
        <f t="shared" si="10"/>
        <v>0</v>
      </c>
      <c r="I78" s="43" t="str">
        <f t="shared" si="8"/>
        <v/>
      </c>
      <c r="J78" s="7">
        <f t="shared" si="11"/>
        <v>0</v>
      </c>
      <c r="K78" s="5" t="str">
        <f t="shared" si="9"/>
        <v/>
      </c>
    </row>
    <row r="79" spans="1:12" s="2" customFormat="1">
      <c r="A79" s="5">
        <v>6</v>
      </c>
      <c r="B79" s="42" t="str">
        <f>IF(Registrations!$G16="Y",Registrations!$D16,"")</f>
        <v>Peter Waite</v>
      </c>
      <c r="C79" s="5" t="str">
        <f>IF(Registrations!$G16="Y",Registrations!$E16,"")</f>
        <v xml:space="preserve">ACST </v>
      </c>
      <c r="D79" s="5" t="str">
        <f>IF(Registrations!$G16="Y",IF(Registrations!$F16&gt; "",Registrations!$F16,""),"")</f>
        <v>Team 3</v>
      </c>
      <c r="E79" s="45">
        <v>0</v>
      </c>
      <c r="F79" s="45">
        <v>0</v>
      </c>
      <c r="G79" s="45">
        <v>0</v>
      </c>
      <c r="H79" s="5">
        <f t="shared" si="10"/>
        <v>0</v>
      </c>
      <c r="I79" s="43" t="str">
        <f t="shared" si="8"/>
        <v/>
      </c>
      <c r="J79" s="7">
        <f t="shared" si="11"/>
        <v>0</v>
      </c>
      <c r="K79" s="5">
        <f t="shared" si="9"/>
        <v>28</v>
      </c>
    </row>
    <row r="80" spans="1:12" s="2" customFormat="1">
      <c r="A80" s="5">
        <v>7</v>
      </c>
      <c r="B80" s="42" t="str">
        <f>IF(Registrations!$G17="Y",Registrations!$D17,"")</f>
        <v>Bright, John</v>
      </c>
      <c r="C80" s="5" t="str">
        <f>IF(Registrations!$G17="Y",Registrations!$E17,"")</f>
        <v xml:space="preserve">ACST </v>
      </c>
      <c r="D80" s="5" t="str">
        <f>IF(Registrations!$G17="Y",IF(Registrations!$F17&gt; "",Registrations!$F17,""),"")</f>
        <v>Team 3</v>
      </c>
      <c r="E80" s="45">
        <v>0</v>
      </c>
      <c r="F80" s="45">
        <v>0</v>
      </c>
      <c r="G80" s="45">
        <v>34</v>
      </c>
      <c r="H80" s="5">
        <f t="shared" si="10"/>
        <v>34</v>
      </c>
      <c r="I80" s="43">
        <f t="shared" si="8"/>
        <v>11.333333333333334</v>
      </c>
      <c r="J80" s="7">
        <f t="shared" si="11"/>
        <v>11.971830985915492</v>
      </c>
      <c r="K80" s="5">
        <f t="shared" si="9"/>
        <v>27</v>
      </c>
    </row>
    <row r="81" spans="1:11" s="2" customFormat="1">
      <c r="A81" s="5">
        <v>8</v>
      </c>
      <c r="B81" s="42" t="str">
        <f>IF(Registrations!$G18="Y",Registrations!$D18,"")</f>
        <v>Fenton, Peter</v>
      </c>
      <c r="C81" s="5" t="str">
        <f>IF(Registrations!$G18="Y",Registrations!$E18,"")</f>
        <v xml:space="preserve">ACST </v>
      </c>
      <c r="D81" s="5" t="str">
        <f>IF(Registrations!$G18="Y",IF(Registrations!$F18&gt; "",Registrations!$F18,""),"")</f>
        <v>Team 3</v>
      </c>
      <c r="E81" s="45">
        <v>77</v>
      </c>
      <c r="F81" s="45">
        <v>57</v>
      </c>
      <c r="G81" s="45">
        <v>0</v>
      </c>
      <c r="H81" s="5">
        <f t="shared" si="10"/>
        <v>134</v>
      </c>
      <c r="I81" s="43">
        <f t="shared" si="8"/>
        <v>44.666666666666664</v>
      </c>
      <c r="J81" s="7">
        <f t="shared" si="11"/>
        <v>47.183098591549296</v>
      </c>
      <c r="K81" s="5">
        <f t="shared" si="9"/>
        <v>18</v>
      </c>
    </row>
    <row r="82" spans="1:11" s="2" customFormat="1">
      <c r="A82" s="5">
        <v>9</v>
      </c>
      <c r="B82" s="42" t="str">
        <f>IF(Registrations!$G19="Y",Registrations!$D19,"")</f>
        <v/>
      </c>
      <c r="C82" s="5" t="str">
        <f>IF(Registrations!$G19="Y",Registrations!$E19,"")</f>
        <v/>
      </c>
      <c r="D82" s="5" t="str">
        <f>IF(Registrations!$G19="Y",IF(Registrations!$F19&gt; "",Registrations!$F19,""),"")</f>
        <v/>
      </c>
      <c r="E82" s="45"/>
      <c r="F82" s="45"/>
      <c r="G82" s="45"/>
      <c r="H82" s="5">
        <f t="shared" si="10"/>
        <v>0</v>
      </c>
      <c r="I82" s="43" t="str">
        <f t="shared" si="8"/>
        <v/>
      </c>
      <c r="J82" s="7">
        <f t="shared" si="11"/>
        <v>0</v>
      </c>
      <c r="K82" s="5" t="str">
        <f t="shared" si="9"/>
        <v/>
      </c>
    </row>
    <row r="83" spans="1:11" s="2" customFormat="1">
      <c r="A83" s="5">
        <v>10</v>
      </c>
      <c r="B83" s="42" t="str">
        <f>IF(Registrations!$G20="Y",Registrations!$D20,"")</f>
        <v>Reid, Ian</v>
      </c>
      <c r="C83" s="5" t="str">
        <f>IF(Registrations!$G20="Y",Registrations!$E20,"")</f>
        <v>LVAC</v>
      </c>
      <c r="D83" s="5" t="str">
        <f>IF(Registrations!$G20="Y",IF(Registrations!$F20&gt; "",Registrations!$F20,""),"")</f>
        <v/>
      </c>
      <c r="E83" s="45">
        <v>55</v>
      </c>
      <c r="F83" s="45">
        <v>69</v>
      </c>
      <c r="G83" s="45">
        <v>52</v>
      </c>
      <c r="H83" s="5">
        <f t="shared" si="10"/>
        <v>176</v>
      </c>
      <c r="I83" s="43">
        <f t="shared" si="8"/>
        <v>58.666666666666664</v>
      </c>
      <c r="J83" s="7">
        <f t="shared" si="11"/>
        <v>61.971830985915489</v>
      </c>
      <c r="K83" s="5">
        <f t="shared" si="9"/>
        <v>12</v>
      </c>
    </row>
    <row r="84" spans="1:11" s="2" customFormat="1">
      <c r="A84" s="5">
        <v>11</v>
      </c>
      <c r="B84" s="42" t="str">
        <f>IF(Registrations!$G21="Y",Registrations!$D21,"")</f>
        <v>Burdon, Luke</v>
      </c>
      <c r="C84" s="5" t="str">
        <f>IF(Registrations!$G21="Y",Registrations!$E21,"")</f>
        <v>LVAC</v>
      </c>
      <c r="D84" s="5" t="str">
        <f>IF(Registrations!$G21="Y",IF(Registrations!$F21&gt; "",Registrations!$F21,""),"")</f>
        <v>Team 1</v>
      </c>
      <c r="E84" s="45">
        <v>0</v>
      </c>
      <c r="F84" s="45">
        <v>0</v>
      </c>
      <c r="G84" s="45">
        <v>0</v>
      </c>
      <c r="H84" s="5">
        <f t="shared" si="10"/>
        <v>0</v>
      </c>
      <c r="I84" s="43" t="str">
        <f t="shared" si="8"/>
        <v/>
      </c>
      <c r="J84" s="7">
        <f t="shared" si="11"/>
        <v>0</v>
      </c>
      <c r="K84" s="5">
        <f t="shared" si="9"/>
        <v>28</v>
      </c>
    </row>
    <row r="85" spans="1:11" s="2" customFormat="1">
      <c r="A85" s="5">
        <v>12</v>
      </c>
      <c r="B85" s="42" t="str">
        <f>IF(Registrations!$G22="Y",Registrations!$D22,"")</f>
        <v>Lawn, Jamey</v>
      </c>
      <c r="C85" s="5" t="str">
        <f>IF(Registrations!$G22="Y",Registrations!$E22,"")</f>
        <v>LVAC</v>
      </c>
      <c r="D85" s="5" t="str">
        <f>IF(Registrations!$G22="Y",IF(Registrations!$F22&gt; "",Registrations!$F22,""),"")</f>
        <v>Team 1</v>
      </c>
      <c r="E85" s="45">
        <v>55</v>
      </c>
      <c r="F85" s="45">
        <v>0</v>
      </c>
      <c r="G85" s="45">
        <v>52</v>
      </c>
      <c r="H85" s="5">
        <f t="shared" si="10"/>
        <v>107</v>
      </c>
      <c r="I85" s="43">
        <f t="shared" si="8"/>
        <v>35.666666666666664</v>
      </c>
      <c r="J85" s="7">
        <f t="shared" si="11"/>
        <v>37.676056338028168</v>
      </c>
      <c r="K85" s="5">
        <f t="shared" si="9"/>
        <v>19</v>
      </c>
    </row>
    <row r="86" spans="1:11" s="2" customFormat="1">
      <c r="A86" s="5">
        <v>13</v>
      </c>
      <c r="B86" s="42" t="str">
        <f>IF(Registrations!$G23="Y",Registrations!$D23,"")</f>
        <v>Jones, Russell</v>
      </c>
      <c r="C86" s="5" t="str">
        <f>IF(Registrations!$G23="Y",Registrations!$E23,"")</f>
        <v>MRAC</v>
      </c>
      <c r="D86" s="5" t="str">
        <f>IF(Registrations!$G23="Y",IF(Registrations!$F23&gt; "",Registrations!$F23,""),"")</f>
        <v/>
      </c>
      <c r="E86" s="45">
        <v>0</v>
      </c>
      <c r="F86" s="45">
        <v>0</v>
      </c>
      <c r="G86" s="45">
        <v>90</v>
      </c>
      <c r="H86" s="5">
        <f t="shared" si="10"/>
        <v>90</v>
      </c>
      <c r="I86" s="43">
        <f t="shared" si="8"/>
        <v>30</v>
      </c>
      <c r="J86" s="7">
        <f t="shared" si="11"/>
        <v>31.690140845070424</v>
      </c>
      <c r="K86" s="5">
        <f t="shared" si="9"/>
        <v>20</v>
      </c>
    </row>
    <row r="87" spans="1:11" s="2" customFormat="1">
      <c r="A87" s="5">
        <v>14</v>
      </c>
      <c r="B87" s="42" t="str">
        <f>IF(Registrations!$G24="Y",Registrations!$D24,"")</f>
        <v>Harrison, Bruce</v>
      </c>
      <c r="C87" s="5" t="str">
        <f>IF(Registrations!$G24="Y",Registrations!$E24,"")</f>
        <v>MRAC</v>
      </c>
      <c r="D87" s="5" t="str">
        <f>IF(Registrations!$G24="Y",IF(Registrations!$F24&gt; "",Registrations!$F24,""),"")</f>
        <v/>
      </c>
      <c r="E87" s="45">
        <v>0</v>
      </c>
      <c r="F87" s="45">
        <v>0</v>
      </c>
      <c r="G87" s="45">
        <v>73</v>
      </c>
      <c r="H87" s="5">
        <f t="shared" si="10"/>
        <v>73</v>
      </c>
      <c r="I87" s="43">
        <f t="shared" si="8"/>
        <v>24.333333333333332</v>
      </c>
      <c r="J87" s="7">
        <f t="shared" si="11"/>
        <v>25.704225352112676</v>
      </c>
      <c r="K87" s="5">
        <f t="shared" si="9"/>
        <v>24</v>
      </c>
    </row>
    <row r="88" spans="1:11" s="2" customFormat="1">
      <c r="A88" s="5">
        <v>15</v>
      </c>
      <c r="B88" s="42" t="str">
        <f>IF(Registrations!$G25="Y",Registrations!$D25,"")</f>
        <v>Horsburgh, Peter</v>
      </c>
      <c r="C88" s="5" t="str">
        <f>IF(Registrations!$G25="Y",Registrations!$E25,"")</f>
        <v>RNAC</v>
      </c>
      <c r="D88" s="5" t="str">
        <f>IF(Registrations!$G25="Y",IF(Registrations!$F25&gt; "",Registrations!$F25,""),"")</f>
        <v>Team 1</v>
      </c>
      <c r="E88" s="45">
        <v>0</v>
      </c>
      <c r="F88" s="45">
        <v>87</v>
      </c>
      <c r="G88" s="45">
        <v>0</v>
      </c>
      <c r="H88" s="5">
        <f t="shared" si="10"/>
        <v>87</v>
      </c>
      <c r="I88" s="43">
        <f t="shared" si="8"/>
        <v>29</v>
      </c>
      <c r="J88" s="7">
        <f t="shared" si="11"/>
        <v>30.633802816901408</v>
      </c>
      <c r="K88" s="5">
        <f t="shared" si="9"/>
        <v>22</v>
      </c>
    </row>
    <row r="89" spans="1:11" s="2" customFormat="1">
      <c r="A89" s="5">
        <v>16</v>
      </c>
      <c r="B89" s="42" t="str">
        <f>IF(Registrations!$G26="Y",Registrations!$D26,"")</f>
        <v>Kennewell, Greg</v>
      </c>
      <c r="C89" s="5" t="str">
        <f>IF(Registrations!$G26="Y",Registrations!$E26,"")</f>
        <v>RNAC</v>
      </c>
      <c r="D89" s="5" t="str">
        <f>IF(Registrations!$G26="Y",IF(Registrations!$F26&gt; "",Registrations!$F26,""),"")</f>
        <v>Team 1</v>
      </c>
      <c r="E89" s="45">
        <v>0</v>
      </c>
      <c r="F89" s="45">
        <v>0</v>
      </c>
      <c r="G89" s="45">
        <v>0</v>
      </c>
      <c r="H89" s="5">
        <f t="shared" si="10"/>
        <v>0</v>
      </c>
      <c r="I89" s="43" t="str">
        <f t="shared" si="8"/>
        <v/>
      </c>
      <c r="J89" s="7">
        <f t="shared" si="11"/>
        <v>0</v>
      </c>
      <c r="K89" s="5">
        <f t="shared" si="9"/>
        <v>28</v>
      </c>
    </row>
    <row r="90" spans="1:11" s="2" customFormat="1">
      <c r="A90" s="5">
        <v>17</v>
      </c>
      <c r="B90" s="42" t="str">
        <f>IF(Registrations!$G27="Y",Registrations!$D27,"")</f>
        <v>Kunkel, Dave</v>
      </c>
      <c r="C90" s="5" t="str">
        <f>IF(Registrations!$G27="Y",Registrations!$E27,"")</f>
        <v>RNAC</v>
      </c>
      <c r="D90" s="5" t="str">
        <f>IF(Registrations!$G27="Y",IF(Registrations!$F27&gt; "",Registrations!$F27,""),"")</f>
        <v>Team 1</v>
      </c>
      <c r="E90" s="45">
        <v>99</v>
      </c>
      <c r="F90" s="45">
        <v>99</v>
      </c>
      <c r="G90" s="45">
        <v>75</v>
      </c>
      <c r="H90" s="5">
        <f t="shared" si="10"/>
        <v>273</v>
      </c>
      <c r="I90" s="43">
        <f t="shared" si="8"/>
        <v>91</v>
      </c>
      <c r="J90" s="7">
        <f t="shared" si="11"/>
        <v>96.126760563380287</v>
      </c>
      <c r="K90" s="5">
        <f t="shared" si="9"/>
        <v>2</v>
      </c>
    </row>
    <row r="91" spans="1:11" s="2" customFormat="1">
      <c r="A91" s="5">
        <v>18</v>
      </c>
      <c r="B91" s="42" t="str">
        <f>IF(Registrations!$G28="Y",Registrations!$D28,"")</f>
        <v>Byers, Sylvia</v>
      </c>
      <c r="C91" s="5" t="str">
        <f>IF(Registrations!$G28="Y",Registrations!$E28,"")</f>
        <v>RACWA</v>
      </c>
      <c r="D91" s="5" t="str">
        <f>IF(Registrations!$G28="Y",IF(Registrations!$F28&gt; "",Registrations!$F28,""),"")</f>
        <v/>
      </c>
      <c r="E91" s="45">
        <v>0</v>
      </c>
      <c r="F91" s="45">
        <v>73</v>
      </c>
      <c r="G91" s="45">
        <v>0</v>
      </c>
      <c r="H91" s="5">
        <f t="shared" si="10"/>
        <v>73</v>
      </c>
      <c r="I91" s="43">
        <f t="shared" si="8"/>
        <v>24.333333333333332</v>
      </c>
      <c r="J91" s="7">
        <f t="shared" si="11"/>
        <v>25.704225352112676</v>
      </c>
      <c r="K91" s="5">
        <f t="shared" si="9"/>
        <v>24</v>
      </c>
    </row>
    <row r="92" spans="1:11" s="2" customFormat="1">
      <c r="A92" s="5">
        <v>19</v>
      </c>
      <c r="B92" s="42" t="str">
        <f>IF(Registrations!$G29="Y",Registrations!$D29,"")</f>
        <v>Garnaut, Rod</v>
      </c>
      <c r="C92" s="5" t="str">
        <f>IF(Registrations!$G29="Y",Registrations!$E29,"")</f>
        <v>RACWA</v>
      </c>
      <c r="D92" s="5" t="str">
        <f>IF(Registrations!$G29="Y",IF(Registrations!$F29&gt; "",Registrations!$F29,""),"")</f>
        <v>Team 1</v>
      </c>
      <c r="E92" s="45">
        <v>100</v>
      </c>
      <c r="F92" s="45">
        <v>73</v>
      </c>
      <c r="G92" s="45">
        <v>73</v>
      </c>
      <c r="H92" s="5">
        <f t="shared" si="10"/>
        <v>246</v>
      </c>
      <c r="I92" s="43">
        <f t="shared" si="8"/>
        <v>82</v>
      </c>
      <c r="J92" s="7">
        <f t="shared" si="11"/>
        <v>86.619718309859152</v>
      </c>
      <c r="K92" s="5">
        <f t="shared" si="9"/>
        <v>5</v>
      </c>
    </row>
    <row r="93" spans="1:11" s="2" customFormat="1">
      <c r="A93" s="5">
        <v>20</v>
      </c>
      <c r="B93" s="42" t="str">
        <f>IF(Registrations!$G30="Y",Registrations!$D30,"")</f>
        <v>Di Menna, Jim</v>
      </c>
      <c r="C93" s="5" t="str">
        <f>IF(Registrations!$G30="Y",Registrations!$E30,"")</f>
        <v>RACWA</v>
      </c>
      <c r="D93" s="5" t="str">
        <f>IF(Registrations!$G30="Y",IF(Registrations!$F30&gt; "",Registrations!$F30,""),"")</f>
        <v>Team 1</v>
      </c>
      <c r="E93" s="45">
        <v>80</v>
      </c>
      <c r="F93" s="45">
        <v>87</v>
      </c>
      <c r="G93" s="45">
        <v>67</v>
      </c>
      <c r="H93" s="5">
        <f t="shared" si="10"/>
        <v>234</v>
      </c>
      <c r="I93" s="43">
        <f t="shared" si="8"/>
        <v>78</v>
      </c>
      <c r="J93" s="7">
        <f t="shared" si="11"/>
        <v>82.394366197183103</v>
      </c>
      <c r="K93" s="5">
        <f t="shared" si="9"/>
        <v>7</v>
      </c>
    </row>
    <row r="94" spans="1:11" s="2" customFormat="1">
      <c r="A94" s="5">
        <v>21</v>
      </c>
      <c r="B94" s="42" t="str">
        <f>IF(Registrations!$G31="Y",Registrations!$D31,"")</f>
        <v/>
      </c>
      <c r="C94" s="5" t="str">
        <f>IF(Registrations!$G31="Y",Registrations!$E31,"")</f>
        <v/>
      </c>
      <c r="D94" s="5" t="str">
        <f>IF(Registrations!$G31="Y",IF(Registrations!$F31&gt; "",Registrations!$F31,""),"")</f>
        <v/>
      </c>
      <c r="E94" s="45"/>
      <c r="F94" s="45"/>
      <c r="G94" s="45"/>
      <c r="H94" s="5">
        <f t="shared" si="10"/>
        <v>0</v>
      </c>
      <c r="I94" s="43" t="str">
        <f t="shared" si="8"/>
        <v/>
      </c>
      <c r="J94" s="7">
        <f t="shared" si="11"/>
        <v>0</v>
      </c>
      <c r="K94" s="5" t="str">
        <f t="shared" si="9"/>
        <v/>
      </c>
    </row>
    <row r="95" spans="1:11" s="2" customFormat="1">
      <c r="A95" s="5">
        <v>22</v>
      </c>
      <c r="B95" s="42" t="str">
        <f>IF(Registrations!$G32="Y",Registrations!$D32,"")</f>
        <v>Begbie, Ian</v>
      </c>
      <c r="C95" s="5" t="str">
        <f>IF(Registrations!$G32="Y",Registrations!$E32,"")</f>
        <v>RNZAC</v>
      </c>
      <c r="D95" s="5" t="str">
        <f>IF(Registrations!$G32="Y",IF(Registrations!$F32&gt; "",Registrations!$F32,""),"")</f>
        <v/>
      </c>
      <c r="E95" s="45">
        <v>84</v>
      </c>
      <c r="F95" s="45">
        <v>74</v>
      </c>
      <c r="G95" s="45">
        <v>84</v>
      </c>
      <c r="H95" s="5">
        <f t="shared" si="10"/>
        <v>242</v>
      </c>
      <c r="I95" s="43">
        <f t="shared" si="8"/>
        <v>80.666666666666671</v>
      </c>
      <c r="J95" s="7">
        <f t="shared" si="11"/>
        <v>85.211267605633793</v>
      </c>
      <c r="K95" s="5">
        <f t="shared" si="9"/>
        <v>6</v>
      </c>
    </row>
    <row r="96" spans="1:11" s="2" customFormat="1">
      <c r="A96" s="5">
        <v>23</v>
      </c>
      <c r="B96" s="42" t="str">
        <f>IF(Registrations!$G33="Y",Registrations!$D33,"")</f>
        <v>Campbell, Daniel</v>
      </c>
      <c r="C96" s="5" t="str">
        <f>IF(Registrations!$G33="Y",Registrations!$E33,"")</f>
        <v>RNZAC</v>
      </c>
      <c r="D96" s="5" t="str">
        <f>IF(Registrations!$G33="Y",IF(Registrations!$F33&gt; "",Registrations!$F33,""),"")</f>
        <v/>
      </c>
      <c r="E96" s="45">
        <v>90</v>
      </c>
      <c r="F96" s="45">
        <v>89</v>
      </c>
      <c r="G96" s="45">
        <v>70</v>
      </c>
      <c r="H96" s="5">
        <f t="shared" si="10"/>
        <v>249</v>
      </c>
      <c r="I96" s="43">
        <f t="shared" si="8"/>
        <v>83</v>
      </c>
      <c r="J96" s="7">
        <f t="shared" si="11"/>
        <v>87.676056338028175</v>
      </c>
      <c r="K96" s="5">
        <f t="shared" si="9"/>
        <v>3</v>
      </c>
    </row>
    <row r="97" spans="1:11" s="2" customFormat="1">
      <c r="A97" s="5">
        <v>24</v>
      </c>
      <c r="B97" s="42" t="str">
        <f>IF(Registrations!$G34="Y",Registrations!$D34,"")</f>
        <v>Campbell, Graeme</v>
      </c>
      <c r="C97" s="5" t="str">
        <f>IF(Registrations!$G34="Y",Registrations!$E34,"")</f>
        <v>RNZAC</v>
      </c>
      <c r="D97" s="5" t="str">
        <f>IF(Registrations!$G34="Y",IF(Registrations!$F34&gt; "",Registrations!$F34,""),"")</f>
        <v/>
      </c>
      <c r="E97" s="45">
        <v>69</v>
      </c>
      <c r="F97" s="45">
        <v>0</v>
      </c>
      <c r="G97" s="45">
        <v>86</v>
      </c>
      <c r="H97" s="5">
        <f t="shared" si="10"/>
        <v>155</v>
      </c>
      <c r="I97" s="43">
        <f t="shared" si="8"/>
        <v>51.666666666666664</v>
      </c>
      <c r="J97" s="7">
        <f t="shared" si="11"/>
        <v>54.577464788732399</v>
      </c>
      <c r="K97" s="5">
        <f t="shared" si="9"/>
        <v>16</v>
      </c>
    </row>
    <row r="98" spans="1:11" s="2" customFormat="1">
      <c r="A98" s="5">
        <v>25</v>
      </c>
      <c r="B98" s="42" t="str">
        <f>IF(Registrations!$G35="Y",Registrations!$D35,"")</f>
        <v>Fleming, Mike</v>
      </c>
      <c r="C98" s="5" t="str">
        <f>IF(Registrations!$G35="Y",Registrations!$E35,"")</f>
        <v>RNZAC</v>
      </c>
      <c r="D98" s="5" t="str">
        <f>IF(Registrations!$G35="Y",IF(Registrations!$F35&gt; "",Registrations!$F35,""),"")</f>
        <v/>
      </c>
      <c r="E98" s="45">
        <v>80</v>
      </c>
      <c r="F98" s="45">
        <v>86</v>
      </c>
      <c r="G98" s="45">
        <v>81</v>
      </c>
      <c r="H98" s="5">
        <f t="shared" si="10"/>
        <v>247</v>
      </c>
      <c r="I98" s="43">
        <f t="shared" si="8"/>
        <v>82.333333333333329</v>
      </c>
      <c r="J98" s="7">
        <f t="shared" si="11"/>
        <v>86.971830985915489</v>
      </c>
      <c r="K98" s="5">
        <f t="shared" si="9"/>
        <v>4</v>
      </c>
    </row>
    <row r="99" spans="1:11" s="2" customFormat="1">
      <c r="A99" s="5">
        <v>26</v>
      </c>
      <c r="B99" s="42" t="str">
        <f>IF(Registrations!$G36="Y",Registrations!$D36,"")</f>
        <v>Franklin, Darryn</v>
      </c>
      <c r="C99" s="5" t="str">
        <f>IF(Registrations!$G36="Y",Registrations!$E36,"")</f>
        <v>RNZAC</v>
      </c>
      <c r="D99" s="5" t="str">
        <f>IF(Registrations!$G36="Y",IF(Registrations!$F36&gt; "",Registrations!$F36,""),"")</f>
        <v/>
      </c>
      <c r="E99" s="45">
        <v>73</v>
      </c>
      <c r="F99" s="45">
        <v>52</v>
      </c>
      <c r="G99" s="45">
        <v>100</v>
      </c>
      <c r="H99" s="5">
        <f t="shared" si="10"/>
        <v>225</v>
      </c>
      <c r="I99" s="43">
        <f t="shared" si="8"/>
        <v>75</v>
      </c>
      <c r="J99" s="7">
        <f t="shared" si="11"/>
        <v>79.225352112676063</v>
      </c>
      <c r="K99" s="5">
        <f t="shared" si="9"/>
        <v>8</v>
      </c>
    </row>
    <row r="100" spans="1:11" s="2" customFormat="1">
      <c r="A100" s="5">
        <v>27</v>
      </c>
      <c r="B100" s="42" t="str">
        <f>IF(Registrations!$G37="Y",Registrations!$D37,"")</f>
        <v>Dawes, Bill</v>
      </c>
      <c r="C100" s="5" t="str">
        <f>IF(Registrations!$G37="Y",Registrations!$E37,"")</f>
        <v>Schoies</v>
      </c>
      <c r="D100" s="5" t="str">
        <f>IF(Registrations!$G37="Y",IF(Registrations!$F37&gt; "",Registrations!$F37,""),"")</f>
        <v>Team 1</v>
      </c>
      <c r="E100" s="45">
        <v>0</v>
      </c>
      <c r="F100" s="45">
        <v>82</v>
      </c>
      <c r="G100" s="45">
        <v>72</v>
      </c>
      <c r="H100" s="5">
        <f t="shared" si="10"/>
        <v>154</v>
      </c>
      <c r="I100" s="43">
        <f t="shared" si="8"/>
        <v>51.333333333333336</v>
      </c>
      <c r="J100" s="7">
        <f t="shared" si="11"/>
        <v>54.225352112676063</v>
      </c>
      <c r="K100" s="5">
        <f t="shared" si="9"/>
        <v>17</v>
      </c>
    </row>
    <row r="101" spans="1:11" s="2" customFormat="1">
      <c r="A101" s="5">
        <v>28</v>
      </c>
      <c r="B101" s="42" t="str">
        <f>IF(Registrations!$G38="Y",Registrations!$D38,"")</f>
        <v>Hand, Ray</v>
      </c>
      <c r="C101" s="5" t="str">
        <f>IF(Registrations!$G38="Y",Registrations!$E38,"")</f>
        <v>Schoies</v>
      </c>
      <c r="D101" s="5" t="str">
        <f>IF(Registrations!$G38="Y",IF(Registrations!$F38&gt; "",Registrations!$F38,""),"")</f>
        <v>Team 1</v>
      </c>
      <c r="E101" s="45">
        <v>68</v>
      </c>
      <c r="F101" s="45">
        <v>58</v>
      </c>
      <c r="G101" s="45">
        <v>79</v>
      </c>
      <c r="H101" s="5">
        <f t="shared" si="10"/>
        <v>205</v>
      </c>
      <c r="I101" s="43">
        <f t="shared" si="8"/>
        <v>68.333333333333329</v>
      </c>
      <c r="J101" s="7">
        <f t="shared" si="11"/>
        <v>72.183098591549296</v>
      </c>
      <c r="K101" s="5">
        <f t="shared" si="9"/>
        <v>9</v>
      </c>
    </row>
    <row r="102" spans="1:11" s="2" customFormat="1">
      <c r="A102" s="5">
        <v>29</v>
      </c>
      <c r="B102" s="42" t="str">
        <f>IF(Registrations!$G39="Y",Registrations!$D39,"")</f>
        <v/>
      </c>
      <c r="C102" s="5" t="str">
        <f>IF(Registrations!$G39="Y",Registrations!$E39,"")</f>
        <v/>
      </c>
      <c r="D102" s="5" t="str">
        <f>IF(Registrations!$G39="Y",IF(Registrations!$F39&gt; "",Registrations!$F39,""),"")</f>
        <v/>
      </c>
      <c r="E102" s="45"/>
      <c r="F102" s="45"/>
      <c r="G102" s="45"/>
      <c r="H102" s="5">
        <f t="shared" si="10"/>
        <v>0</v>
      </c>
      <c r="I102" s="43" t="str">
        <f t="shared" si="8"/>
        <v/>
      </c>
      <c r="J102" s="7">
        <f t="shared" si="11"/>
        <v>0</v>
      </c>
      <c r="K102" s="5" t="str">
        <f t="shared" si="9"/>
        <v/>
      </c>
    </row>
    <row r="103" spans="1:11" s="2" customFormat="1">
      <c r="A103" s="5">
        <v>30</v>
      </c>
      <c r="B103" s="42" t="str">
        <f>IF(Registrations!$G40="Y",Registrations!$D40,"")</f>
        <v/>
      </c>
      <c r="C103" s="5" t="str">
        <f>IF(Registrations!$G40="Y",Registrations!$E40,"")</f>
        <v/>
      </c>
      <c r="D103" s="5" t="str">
        <f>IF(Registrations!$G40="Y",IF(Registrations!$F40&gt; "",Registrations!$F40,""),"")</f>
        <v/>
      </c>
      <c r="E103" s="45"/>
      <c r="F103" s="45"/>
      <c r="G103" s="45"/>
      <c r="H103" s="5">
        <f t="shared" si="10"/>
        <v>0</v>
      </c>
      <c r="I103" s="43" t="str">
        <f t="shared" si="8"/>
        <v/>
      </c>
      <c r="J103" s="7">
        <f t="shared" si="11"/>
        <v>0</v>
      </c>
      <c r="K103" s="5" t="str">
        <f t="shared" si="9"/>
        <v/>
      </c>
    </row>
    <row r="104" spans="1:11" s="2" customFormat="1">
      <c r="A104" s="5">
        <v>31</v>
      </c>
      <c r="B104" s="42" t="str">
        <f>IF(Registrations!$G41="Y",Registrations!$D41,"")</f>
        <v/>
      </c>
      <c r="C104" s="5" t="str">
        <f>IF(Registrations!$G41="Y",Registrations!$E41,"")</f>
        <v/>
      </c>
      <c r="D104" s="5" t="str">
        <f>IF(Registrations!$G41="Y",IF(Registrations!$F41&gt; "",Registrations!$F41,""),"")</f>
        <v/>
      </c>
      <c r="E104" s="45"/>
      <c r="F104" s="45"/>
      <c r="G104" s="45"/>
      <c r="H104" s="5">
        <f t="shared" si="10"/>
        <v>0</v>
      </c>
      <c r="I104" s="43" t="str">
        <f t="shared" si="8"/>
        <v/>
      </c>
      <c r="J104" s="7">
        <f t="shared" si="11"/>
        <v>0</v>
      </c>
      <c r="K104" s="5" t="str">
        <f t="shared" si="9"/>
        <v/>
      </c>
    </row>
    <row r="105" spans="1:11" s="2" customFormat="1">
      <c r="A105" s="5">
        <v>32</v>
      </c>
      <c r="B105" s="42" t="str">
        <f>IF(Registrations!$G42="Y",Registrations!$D42,"")</f>
        <v>Morton, Gary</v>
      </c>
      <c r="C105" s="5" t="str">
        <f>IF(Registrations!$G42="Y",Registrations!$E42,"")</f>
        <v xml:space="preserve">RVAC </v>
      </c>
      <c r="D105" s="5" t="str">
        <f>IF(Registrations!$G42="Y",IF(Registrations!$F42&gt; "",Registrations!$F42,""),"")</f>
        <v>Eagles</v>
      </c>
      <c r="E105" s="45">
        <v>0</v>
      </c>
      <c r="F105" s="45">
        <v>94</v>
      </c>
      <c r="G105" s="45">
        <v>69</v>
      </c>
      <c r="H105" s="5">
        <f t="shared" si="10"/>
        <v>163</v>
      </c>
      <c r="I105" s="43">
        <f t="shared" si="8"/>
        <v>54.333333333333336</v>
      </c>
      <c r="J105" s="7">
        <f t="shared" si="11"/>
        <v>57.394366197183103</v>
      </c>
      <c r="K105" s="5">
        <f t="shared" si="9"/>
        <v>15</v>
      </c>
    </row>
    <row r="106" spans="1:11" s="2" customFormat="1">
      <c r="A106" s="5">
        <v>33</v>
      </c>
      <c r="B106" s="42" t="str">
        <f>IF(Registrations!$G43="Y",Registrations!$D43,"")</f>
        <v/>
      </c>
      <c r="C106" s="5" t="str">
        <f>IF(Registrations!$G43="Y",Registrations!$E43,"")</f>
        <v/>
      </c>
      <c r="D106" s="5" t="str">
        <f>IF(Registrations!$G43="Y",IF(Registrations!$F43&gt; "",Registrations!$F43,""),"")</f>
        <v/>
      </c>
      <c r="E106" s="45"/>
      <c r="F106" s="45"/>
      <c r="G106" s="45"/>
      <c r="H106" s="5">
        <f t="shared" si="10"/>
        <v>0</v>
      </c>
      <c r="I106" s="43" t="str">
        <f t="shared" si="8"/>
        <v/>
      </c>
      <c r="J106" s="7">
        <f t="shared" si="11"/>
        <v>0</v>
      </c>
      <c r="K106" s="5" t="str">
        <f t="shared" si="9"/>
        <v/>
      </c>
    </row>
    <row r="107" spans="1:11" s="2" customFormat="1">
      <c r="A107" s="5">
        <v>34</v>
      </c>
      <c r="B107" s="42" t="str">
        <f>IF(Registrations!$G44="Y",Registrations!$D44,"")</f>
        <v/>
      </c>
      <c r="C107" s="5" t="str">
        <f>IF(Registrations!$G44="Y",Registrations!$E44,"")</f>
        <v/>
      </c>
      <c r="D107" s="5" t="str">
        <f>IF(Registrations!$G44="Y",IF(Registrations!$F44&gt; "",Registrations!$F44,""),"")</f>
        <v/>
      </c>
      <c r="E107" s="45"/>
      <c r="F107" s="45"/>
      <c r="G107" s="45"/>
      <c r="H107" s="5">
        <f t="shared" si="10"/>
        <v>0</v>
      </c>
      <c r="I107" s="43" t="str">
        <f t="shared" si="8"/>
        <v/>
      </c>
      <c r="J107" s="7">
        <f t="shared" si="11"/>
        <v>0</v>
      </c>
      <c r="K107" s="5" t="str">
        <f t="shared" si="9"/>
        <v/>
      </c>
    </row>
    <row r="108" spans="1:11" s="2" customFormat="1">
      <c r="A108" s="5">
        <v>35</v>
      </c>
      <c r="B108" s="42" t="str">
        <f>IF(Registrations!$G45="Y",Registrations!$D45,"")</f>
        <v>Stopp, Andrew</v>
      </c>
      <c r="C108" s="5" t="str">
        <f>IF(Registrations!$G45="Y",Registrations!$E45,"")</f>
        <v xml:space="preserve">RVAC </v>
      </c>
      <c r="D108" s="5" t="str">
        <f>IF(Registrations!$G45="Y",IF(Registrations!$F45&gt; "",Registrations!$F45,""),"")</f>
        <v>Falcons</v>
      </c>
      <c r="E108" s="45">
        <v>90</v>
      </c>
      <c r="F108" s="45">
        <v>0</v>
      </c>
      <c r="G108" s="45">
        <v>77</v>
      </c>
      <c r="H108" s="5">
        <f t="shared" si="10"/>
        <v>167</v>
      </c>
      <c r="I108" s="43">
        <f t="shared" si="8"/>
        <v>55.666666666666664</v>
      </c>
      <c r="J108" s="7">
        <f t="shared" si="11"/>
        <v>58.802816901408448</v>
      </c>
      <c r="K108" s="5">
        <f t="shared" si="9"/>
        <v>14</v>
      </c>
    </row>
    <row r="109" spans="1:11" s="2" customFormat="1">
      <c r="A109" s="5">
        <v>36</v>
      </c>
      <c r="B109" s="42" t="str">
        <f>IF(Registrations!$G46="Y",Registrations!$D46,"")</f>
        <v/>
      </c>
      <c r="C109" s="5" t="str">
        <f>IF(Registrations!$G46="Y",Registrations!$E46,"")</f>
        <v/>
      </c>
      <c r="D109" s="5" t="str">
        <f>IF(Registrations!$G46="Y",IF(Registrations!$F46&gt; "",Registrations!$F46,""),"")</f>
        <v/>
      </c>
      <c r="E109" s="45"/>
      <c r="F109" s="45"/>
      <c r="G109" s="45"/>
      <c r="H109" s="5">
        <f t="shared" si="10"/>
        <v>0</v>
      </c>
      <c r="I109" s="43" t="str">
        <f t="shared" si="8"/>
        <v/>
      </c>
      <c r="J109" s="7">
        <f t="shared" si="11"/>
        <v>0</v>
      </c>
      <c r="K109" s="5" t="str">
        <f t="shared" si="9"/>
        <v/>
      </c>
    </row>
    <row r="110" spans="1:11" s="2" customFormat="1">
      <c r="A110" s="5">
        <v>37</v>
      </c>
      <c r="B110" s="42" t="str">
        <f>IF(Registrations!$G47="Y",Registrations!$D47,"")</f>
        <v>Crombie, Owen</v>
      </c>
      <c r="C110" s="5" t="str">
        <f>IF(Registrations!$G47="Y",Registrations!$E47,"")</f>
        <v xml:space="preserve">RVAC </v>
      </c>
      <c r="D110" s="5" t="str">
        <f>IF(Registrations!$G47="Y",IF(Registrations!$F47&gt; "",Registrations!$F47,""),"")</f>
        <v>Falcons</v>
      </c>
      <c r="E110" s="45">
        <v>0</v>
      </c>
      <c r="F110" s="45">
        <v>67</v>
      </c>
      <c r="G110" s="45">
        <v>0</v>
      </c>
      <c r="H110" s="5">
        <f t="shared" si="10"/>
        <v>67</v>
      </c>
      <c r="I110" s="43">
        <f t="shared" si="8"/>
        <v>22.333333333333332</v>
      </c>
      <c r="J110" s="7">
        <f t="shared" si="11"/>
        <v>23.591549295774648</v>
      </c>
      <c r="K110" s="5">
        <f t="shared" si="9"/>
        <v>26</v>
      </c>
    </row>
    <row r="111" spans="1:11" s="2" customFormat="1">
      <c r="A111" s="5">
        <v>38</v>
      </c>
      <c r="B111" s="42" t="str">
        <f>IF(Registrations!$G48="Y",Registrations!$D48,"")</f>
        <v>Campbell, Dave</v>
      </c>
      <c r="C111" s="5" t="str">
        <f>IF(Registrations!$G48="Y",Registrations!$E48,"")</f>
        <v>Taur</v>
      </c>
      <c r="D111" s="5" t="str">
        <f>IF(Registrations!$G48="Y",IF(Registrations!$F48&gt; "",Registrations!$F48,""),"")</f>
        <v/>
      </c>
      <c r="E111" s="45">
        <v>89</v>
      </c>
      <c r="F111" s="45">
        <v>95</v>
      </c>
      <c r="G111" s="45">
        <v>100</v>
      </c>
      <c r="H111" s="5">
        <f t="shared" si="10"/>
        <v>284</v>
      </c>
      <c r="I111" s="43">
        <f t="shared" si="8"/>
        <v>94.666666666666671</v>
      </c>
      <c r="J111" s="7">
        <f t="shared" si="11"/>
        <v>100</v>
      </c>
      <c r="K111" s="5">
        <f t="shared" si="9"/>
        <v>1</v>
      </c>
    </row>
    <row r="112" spans="1:11" s="2" customFormat="1">
      <c r="A112" s="5">
        <v>39</v>
      </c>
      <c r="B112" s="42" t="str">
        <f>IF(Registrations!$G49="Y",Registrations!$D49,"")</f>
        <v>Tonkin, Gary</v>
      </c>
      <c r="C112" s="5" t="str">
        <f>IF(Registrations!$G49="Y",Registrations!$E49,"")</f>
        <v>MRAC</v>
      </c>
      <c r="D112" s="5" t="str">
        <f>IF(Registrations!$G49="Y",IF(Registrations!$F49&gt; "",Registrations!$F49,""),"")</f>
        <v/>
      </c>
      <c r="E112" s="45">
        <v>89</v>
      </c>
      <c r="F112" s="45">
        <v>0</v>
      </c>
      <c r="G112" s="45">
        <v>0</v>
      </c>
      <c r="H112" s="5">
        <f t="shared" si="10"/>
        <v>89</v>
      </c>
      <c r="I112" s="43">
        <f t="shared" si="8"/>
        <v>29.666666666666668</v>
      </c>
      <c r="J112" s="7">
        <f t="shared" si="11"/>
        <v>31.338028169014088</v>
      </c>
      <c r="K112" s="5">
        <f t="shared" si="9"/>
        <v>21</v>
      </c>
    </row>
    <row r="113" spans="1:11" s="2" customFormat="1">
      <c r="A113" s="5">
        <v>40</v>
      </c>
      <c r="B113" s="42" t="str">
        <f>IF(Registrations!$G50="Y",Registrations!$D50,"")</f>
        <v>Davies, Campbell</v>
      </c>
      <c r="C113" s="5" t="str">
        <f>IF(Registrations!$G50="Y",Registrations!$E50,"")</f>
        <v>LVAC</v>
      </c>
      <c r="D113" s="5" t="str">
        <f>IF(Registrations!$G50="Y",IF(Registrations!$F50&gt; "",Registrations!$F50,""),"")</f>
        <v/>
      </c>
      <c r="E113" s="45">
        <v>0</v>
      </c>
      <c r="F113" s="45">
        <v>0</v>
      </c>
      <c r="G113" s="45">
        <v>85</v>
      </c>
      <c r="H113" s="5">
        <f t="shared" si="10"/>
        <v>85</v>
      </c>
      <c r="I113" s="43">
        <f t="shared" si="8"/>
        <v>28.333333333333332</v>
      </c>
      <c r="J113" s="7">
        <f t="shared" si="11"/>
        <v>29.929577464788732</v>
      </c>
      <c r="K113" s="5">
        <f t="shared" si="9"/>
        <v>23</v>
      </c>
    </row>
    <row r="114" spans="1:11" s="2" customFormat="1">
      <c r="A114" s="5">
        <v>41</v>
      </c>
      <c r="B114" s="42" t="str">
        <f>IF(Registrations!$G51="Y",Registrations!$D51,"")</f>
        <v/>
      </c>
      <c r="C114" s="5" t="str">
        <f>IF(Registrations!$G51="Y",Registrations!$E51,"")</f>
        <v/>
      </c>
      <c r="D114" s="5" t="str">
        <f>IF(Registrations!$G51="Y",IF(Registrations!$F51&gt; "",Registrations!$F51,""),"")</f>
        <v/>
      </c>
      <c r="E114" s="45"/>
      <c r="F114" s="45"/>
      <c r="G114" s="45"/>
      <c r="H114" s="5">
        <f t="shared" si="10"/>
        <v>0</v>
      </c>
      <c r="I114" s="43" t="str">
        <f t="shared" si="8"/>
        <v/>
      </c>
      <c r="J114" s="7">
        <f t="shared" si="11"/>
        <v>0</v>
      </c>
      <c r="K114" s="5" t="str">
        <f t="shared" si="9"/>
        <v/>
      </c>
    </row>
    <row r="115" spans="1:11" s="2" customFormat="1">
      <c r="A115" s="5">
        <v>42</v>
      </c>
      <c r="B115" s="42" t="str">
        <f>IF(Registrations!$G52="Y",Registrations!$D52,"")</f>
        <v/>
      </c>
      <c r="C115" s="5" t="str">
        <f>IF(Registrations!$G52="Y",Registrations!$E52,"")</f>
        <v/>
      </c>
      <c r="D115" s="5" t="str">
        <f>IF(Registrations!$G52="Y",IF(Registrations!$F52&gt; "",Registrations!$F52,""),"")</f>
        <v/>
      </c>
      <c r="E115" s="45"/>
      <c r="F115" s="45"/>
      <c r="G115" s="45"/>
      <c r="H115" s="5">
        <f t="shared" si="10"/>
        <v>0</v>
      </c>
      <c r="I115" s="43" t="str">
        <f t="shared" si="8"/>
        <v/>
      </c>
      <c r="J115" s="7">
        <f t="shared" si="11"/>
        <v>0</v>
      </c>
      <c r="K115" s="5" t="str">
        <f t="shared" si="9"/>
        <v/>
      </c>
    </row>
    <row r="116" spans="1:11" s="2" customFormat="1">
      <c r="A116" s="5">
        <v>43</v>
      </c>
      <c r="B116" s="42" t="str">
        <f>IF(Registrations!$G53="Y",Registrations!$D53,"")</f>
        <v/>
      </c>
      <c r="C116" s="5" t="str">
        <f>IF(Registrations!$G53="Y",Registrations!$E53,"")</f>
        <v/>
      </c>
      <c r="D116" s="5" t="str">
        <f>IF(Registrations!$G53="Y",IF(Registrations!$F53&gt; "",Registrations!$F53,""),"")</f>
        <v/>
      </c>
      <c r="E116" s="45"/>
      <c r="F116" s="45"/>
      <c r="G116" s="45"/>
      <c r="H116" s="5">
        <f t="shared" si="10"/>
        <v>0</v>
      </c>
      <c r="I116" s="43" t="str">
        <f t="shared" si="8"/>
        <v/>
      </c>
      <c r="J116" s="7">
        <f t="shared" si="11"/>
        <v>0</v>
      </c>
      <c r="K116" s="5" t="str">
        <f t="shared" si="9"/>
        <v/>
      </c>
    </row>
    <row r="117" spans="1:11" s="2" customFormat="1">
      <c r="A117" s="5">
        <v>44</v>
      </c>
      <c r="B117" s="42" t="str">
        <f>IF(Registrations!$G54="Y",Registrations!$D54,"")</f>
        <v/>
      </c>
      <c r="C117" s="5" t="str">
        <f>IF(Registrations!$G54="Y",Registrations!$E54,"")</f>
        <v/>
      </c>
      <c r="D117" s="5" t="str">
        <f>IF(Registrations!$G54="Y",IF(Registrations!$F54&gt; "",Registrations!$F54,""),"")</f>
        <v/>
      </c>
      <c r="E117" s="45"/>
      <c r="F117" s="45"/>
      <c r="G117" s="45"/>
      <c r="H117" s="5">
        <f t="shared" si="10"/>
        <v>0</v>
      </c>
      <c r="I117" s="43" t="str">
        <f t="shared" si="8"/>
        <v/>
      </c>
      <c r="J117" s="7">
        <f t="shared" si="11"/>
        <v>0</v>
      </c>
      <c r="K117" s="5" t="str">
        <f t="shared" si="9"/>
        <v/>
      </c>
    </row>
    <row r="118" spans="1:11" s="2" customFormat="1">
      <c r="A118" s="5">
        <v>45</v>
      </c>
      <c r="B118" s="42" t="str">
        <f>IF(Registrations!$G55="Y",Registrations!$D55,"")</f>
        <v/>
      </c>
      <c r="C118" s="5" t="str">
        <f>IF(Registrations!$G55="Y",Registrations!$E55,"")</f>
        <v/>
      </c>
      <c r="D118" s="5" t="str">
        <f>IF(Registrations!$G55="Y",IF(Registrations!$F55&gt; "",Registrations!$F55,""),"")</f>
        <v/>
      </c>
      <c r="E118" s="45"/>
      <c r="F118" s="45"/>
      <c r="G118" s="45"/>
      <c r="H118" s="5">
        <f t="shared" si="10"/>
        <v>0</v>
      </c>
      <c r="I118" s="43" t="str">
        <f t="shared" si="8"/>
        <v/>
      </c>
      <c r="J118" s="7">
        <f t="shared" si="11"/>
        <v>0</v>
      </c>
      <c r="K118" s="5" t="str">
        <f t="shared" si="9"/>
        <v/>
      </c>
    </row>
    <row r="119" spans="1:11" s="2" customFormat="1">
      <c r="A119" s="5">
        <v>46</v>
      </c>
      <c r="B119" s="42" t="str">
        <f>IF(Registrations!$G56="Y",Registrations!$D56,"")</f>
        <v/>
      </c>
      <c r="C119" s="5" t="str">
        <f>IF(Registrations!$G56="Y",Registrations!$E56,"")</f>
        <v/>
      </c>
      <c r="D119" s="5" t="str">
        <f>IF(Registrations!$G56="Y",IF(Registrations!$F56&gt; "",Registrations!$F56,""),"")</f>
        <v/>
      </c>
      <c r="E119" s="45"/>
      <c r="F119" s="45"/>
      <c r="G119" s="45"/>
      <c r="H119" s="5">
        <f t="shared" si="10"/>
        <v>0</v>
      </c>
      <c r="I119" s="43" t="str">
        <f t="shared" si="8"/>
        <v/>
      </c>
      <c r="J119" s="7">
        <f t="shared" si="11"/>
        <v>0</v>
      </c>
      <c r="K119" s="5" t="str">
        <f t="shared" si="9"/>
        <v/>
      </c>
    </row>
    <row r="120" spans="1:11" s="2" customFormat="1">
      <c r="A120" s="5">
        <v>47</v>
      </c>
      <c r="B120" s="42" t="str">
        <f>IF(Registrations!$G57="Y",Registrations!$D57,"")</f>
        <v/>
      </c>
      <c r="C120" s="5" t="str">
        <f>IF(Registrations!$G57="Y",Registrations!$E57,"")</f>
        <v/>
      </c>
      <c r="D120" s="5" t="str">
        <f>IF(Registrations!$G57="Y",IF(Registrations!$F57&gt; "",Registrations!$F57,""),"")</f>
        <v/>
      </c>
      <c r="E120" s="45"/>
      <c r="F120" s="45"/>
      <c r="G120" s="45"/>
      <c r="H120" s="5">
        <f t="shared" si="10"/>
        <v>0</v>
      </c>
      <c r="I120" s="43" t="str">
        <f t="shared" si="8"/>
        <v/>
      </c>
      <c r="J120" s="7">
        <f t="shared" si="11"/>
        <v>0</v>
      </c>
      <c r="K120" s="5" t="str">
        <f t="shared" si="9"/>
        <v/>
      </c>
    </row>
    <row r="121" spans="1:11" s="2" customFormat="1">
      <c r="A121" s="5">
        <v>48</v>
      </c>
      <c r="B121" s="42" t="str">
        <f>IF(Registrations!$G58="Y",Registrations!$D58,"")</f>
        <v/>
      </c>
      <c r="C121" s="5" t="str">
        <f>IF(Registrations!$G58="Y",Registrations!$E58,"")</f>
        <v/>
      </c>
      <c r="D121" s="5" t="str">
        <f>IF(Registrations!$G58="Y",IF(Registrations!$F58&gt; "",Registrations!$F58,""),"")</f>
        <v/>
      </c>
      <c r="E121" s="45"/>
      <c r="F121" s="45"/>
      <c r="G121" s="45"/>
      <c r="H121" s="5">
        <f t="shared" si="10"/>
        <v>0</v>
      </c>
      <c r="I121" s="43" t="str">
        <f t="shared" si="8"/>
        <v/>
      </c>
      <c r="J121" s="7">
        <f t="shared" si="11"/>
        <v>0</v>
      </c>
      <c r="K121" s="5" t="str">
        <f t="shared" si="9"/>
        <v/>
      </c>
    </row>
    <row r="122" spans="1:11" s="2" customFormat="1">
      <c r="A122" s="5">
        <v>49</v>
      </c>
      <c r="B122" s="42" t="str">
        <f>IF(Registrations!$G59="Y",Registrations!$D59,"")</f>
        <v/>
      </c>
      <c r="C122" s="5" t="str">
        <f>IF(Registrations!$G59="Y",Registrations!$E59,"")</f>
        <v/>
      </c>
      <c r="D122" s="5" t="str">
        <f>IF(Registrations!$G59="Y",IF(Registrations!$F59&gt; "",Registrations!$F59,""),"")</f>
        <v/>
      </c>
      <c r="E122" s="45"/>
      <c r="F122" s="45"/>
      <c r="G122" s="45"/>
      <c r="H122" s="5">
        <f t="shared" si="10"/>
        <v>0</v>
      </c>
      <c r="I122" s="43" t="str">
        <f t="shared" si="8"/>
        <v/>
      </c>
      <c r="J122" s="7">
        <f t="shared" si="11"/>
        <v>0</v>
      </c>
      <c r="K122" s="5" t="str">
        <f t="shared" si="9"/>
        <v/>
      </c>
    </row>
    <row r="123" spans="1:11" s="2" customFormat="1">
      <c r="A123" s="5">
        <v>50</v>
      </c>
      <c r="B123" s="42" t="str">
        <f>IF(Registrations!$G60="Y",Registrations!$D60,"")</f>
        <v/>
      </c>
      <c r="C123" s="5" t="str">
        <f>IF(Registrations!$G60="Y",Registrations!$E60,"")</f>
        <v/>
      </c>
      <c r="D123" s="5" t="str">
        <f>IF(Registrations!$G60="Y",IF(Registrations!$F60&gt; "",Registrations!$F60,""),"")</f>
        <v/>
      </c>
      <c r="E123" s="45"/>
      <c r="F123" s="45"/>
      <c r="G123" s="45"/>
      <c r="H123" s="5">
        <f t="shared" si="10"/>
        <v>0</v>
      </c>
      <c r="I123" s="43" t="str">
        <f t="shared" si="8"/>
        <v/>
      </c>
      <c r="J123" s="7">
        <f t="shared" si="11"/>
        <v>0</v>
      </c>
      <c r="K123" s="5" t="str">
        <f t="shared" si="9"/>
        <v/>
      </c>
    </row>
    <row r="124" spans="1:11" s="2" customFormat="1">
      <c r="A124" s="5">
        <v>51</v>
      </c>
      <c r="B124" s="42" t="str">
        <f>IF(Registrations!$G61="Y",Registrations!$D61,"")</f>
        <v/>
      </c>
      <c r="C124" s="5" t="str">
        <f>IF(Registrations!$G61="Y",Registrations!$E61,"")</f>
        <v/>
      </c>
      <c r="D124" s="5" t="str">
        <f>IF(Registrations!$G61="Y",IF(Registrations!$F61&gt; "",Registrations!$F61,""),"")</f>
        <v/>
      </c>
      <c r="E124" s="45"/>
      <c r="F124" s="45"/>
      <c r="G124" s="45"/>
      <c r="H124" s="5">
        <f t="shared" si="10"/>
        <v>0</v>
      </c>
      <c r="I124" s="43" t="str">
        <f t="shared" si="8"/>
        <v/>
      </c>
      <c r="J124" s="7">
        <f t="shared" si="11"/>
        <v>0</v>
      </c>
      <c r="K124" s="5" t="str">
        <f t="shared" si="9"/>
        <v/>
      </c>
    </row>
    <row r="125" spans="1:11" s="2" customFormat="1">
      <c r="A125" s="5">
        <v>52</v>
      </c>
      <c r="B125" s="42" t="str">
        <f>IF(Registrations!$G62="Y",Registrations!$D62,"")</f>
        <v/>
      </c>
      <c r="C125" s="5" t="str">
        <f>IF(Registrations!$G62="Y",Registrations!$E62,"")</f>
        <v/>
      </c>
      <c r="D125" s="5" t="str">
        <f>IF(Registrations!$G62="Y",IF(Registrations!$F62&gt; "",Registrations!$F62,""),"")</f>
        <v/>
      </c>
      <c r="E125" s="45"/>
      <c r="F125" s="45"/>
      <c r="G125" s="45"/>
      <c r="H125" s="5">
        <f t="shared" si="10"/>
        <v>0</v>
      </c>
      <c r="I125" s="43" t="str">
        <f t="shared" si="8"/>
        <v/>
      </c>
      <c r="J125" s="7">
        <f t="shared" si="11"/>
        <v>0</v>
      </c>
      <c r="K125" s="5" t="str">
        <f t="shared" si="9"/>
        <v/>
      </c>
    </row>
    <row r="126" spans="1:11" s="2" customFormat="1">
      <c r="A126" s="5">
        <v>53</v>
      </c>
      <c r="B126" s="42" t="str">
        <f>IF(Registrations!$G63="Y",Registrations!$D63,"")</f>
        <v/>
      </c>
      <c r="C126" s="5" t="str">
        <f>IF(Registrations!$G63="Y",Registrations!$E63,"")</f>
        <v/>
      </c>
      <c r="D126" s="5" t="str">
        <f>IF(Registrations!$G63="Y",IF(Registrations!$F63&gt; "",Registrations!$F63,""),"")</f>
        <v/>
      </c>
      <c r="E126" s="45"/>
      <c r="F126" s="45"/>
      <c r="G126" s="45"/>
      <c r="H126" s="5">
        <f t="shared" si="10"/>
        <v>0</v>
      </c>
      <c r="I126" s="43" t="str">
        <f t="shared" si="8"/>
        <v/>
      </c>
      <c r="J126" s="7">
        <f t="shared" si="11"/>
        <v>0</v>
      </c>
      <c r="K126" s="5" t="str">
        <f t="shared" si="9"/>
        <v/>
      </c>
    </row>
    <row r="127" spans="1:11" s="2" customFormat="1">
      <c r="A127" s="5">
        <v>54</v>
      </c>
      <c r="B127" s="42" t="str">
        <f>IF(Registrations!$G64="Y",Registrations!$D64,"")</f>
        <v/>
      </c>
      <c r="C127" s="5" t="str">
        <f>IF(Registrations!$G64="Y",Registrations!$E64,"")</f>
        <v/>
      </c>
      <c r="D127" s="5" t="str">
        <f>IF(Registrations!$G64="Y",IF(Registrations!$F64&gt; "",Registrations!$F64,""),"")</f>
        <v/>
      </c>
      <c r="E127" s="45"/>
      <c r="F127" s="45"/>
      <c r="G127" s="45"/>
      <c r="H127" s="5">
        <f t="shared" si="10"/>
        <v>0</v>
      </c>
      <c r="I127" s="43" t="str">
        <f t="shared" si="8"/>
        <v/>
      </c>
      <c r="J127" s="7">
        <f t="shared" si="11"/>
        <v>0</v>
      </c>
      <c r="K127" s="5" t="str">
        <f t="shared" si="9"/>
        <v/>
      </c>
    </row>
    <row r="128" spans="1:11" s="2" customFormat="1">
      <c r="A128" s="5">
        <v>55</v>
      </c>
      <c r="B128" s="42" t="str">
        <f>IF(Registrations!$G65="Y",Registrations!$D65,"")</f>
        <v/>
      </c>
      <c r="C128" s="5" t="str">
        <f>IF(Registrations!$G65="Y",Registrations!$E65,"")</f>
        <v/>
      </c>
      <c r="D128" s="5" t="str">
        <f>IF(Registrations!$G65="Y",IF(Registrations!$F65&gt; "",Registrations!$F65,""),"")</f>
        <v/>
      </c>
      <c r="E128" s="45"/>
      <c r="F128" s="45"/>
      <c r="G128" s="45"/>
      <c r="H128" s="5">
        <f t="shared" si="10"/>
        <v>0</v>
      </c>
      <c r="I128" s="43" t="str">
        <f t="shared" si="8"/>
        <v/>
      </c>
      <c r="J128" s="7">
        <f t="shared" si="11"/>
        <v>0</v>
      </c>
      <c r="K128" s="5" t="str">
        <f t="shared" si="9"/>
        <v/>
      </c>
    </row>
    <row r="129" spans="1:11" s="2" customFormat="1">
      <c r="A129" s="5">
        <v>56</v>
      </c>
      <c r="B129" s="42" t="str">
        <f>IF(Registrations!$G66="Y",Registrations!$D66,"")</f>
        <v/>
      </c>
      <c r="C129" s="5" t="str">
        <f>IF(Registrations!$G66="Y",Registrations!$E66,"")</f>
        <v/>
      </c>
      <c r="D129" s="5" t="str">
        <f>IF(Registrations!$G66="Y",IF(Registrations!$F66&gt; "",Registrations!$F66,""),"")</f>
        <v/>
      </c>
      <c r="E129" s="45"/>
      <c r="F129" s="45"/>
      <c r="G129" s="45"/>
      <c r="H129" s="5">
        <f t="shared" si="10"/>
        <v>0</v>
      </c>
      <c r="I129" s="43" t="str">
        <f t="shared" si="8"/>
        <v/>
      </c>
      <c r="J129" s="7">
        <f t="shared" si="11"/>
        <v>0</v>
      </c>
      <c r="K129" s="5" t="str">
        <f t="shared" si="9"/>
        <v/>
      </c>
    </row>
    <row r="130" spans="1:11" s="2" customFormat="1">
      <c r="A130" s="5">
        <v>57</v>
      </c>
      <c r="B130" s="42" t="str">
        <f>IF(Registrations!$G67="Y",Registrations!$D67,"")</f>
        <v/>
      </c>
      <c r="C130" s="5" t="str">
        <f>IF(Registrations!$G67="Y",Registrations!$E67,"")</f>
        <v/>
      </c>
      <c r="D130" s="5" t="str">
        <f>IF(Registrations!$G67="Y",IF(Registrations!$F67&gt; "",Registrations!$F67,""),"")</f>
        <v/>
      </c>
      <c r="E130" s="45"/>
      <c r="F130" s="45"/>
      <c r="G130" s="45"/>
      <c r="H130" s="5">
        <f t="shared" si="10"/>
        <v>0</v>
      </c>
      <c r="I130" s="43" t="str">
        <f t="shared" si="8"/>
        <v/>
      </c>
      <c r="J130" s="7">
        <f t="shared" si="11"/>
        <v>0</v>
      </c>
      <c r="K130" s="5" t="str">
        <f t="shared" si="9"/>
        <v/>
      </c>
    </row>
    <row r="131" spans="1:11" s="2" customFormat="1">
      <c r="A131" s="5">
        <v>58</v>
      </c>
      <c r="B131" s="42" t="str">
        <f>IF(Registrations!$G68="Y",Registrations!$D68,"")</f>
        <v/>
      </c>
      <c r="C131" s="5" t="str">
        <f>IF(Registrations!$G68="Y",Registrations!$E68,"")</f>
        <v/>
      </c>
      <c r="D131" s="5" t="str">
        <f>IF(Registrations!$G68="Y",IF(Registrations!$F68&gt; "",Registrations!$F68,""),"")</f>
        <v/>
      </c>
      <c r="E131" s="45"/>
      <c r="F131" s="45"/>
      <c r="G131" s="45"/>
      <c r="H131" s="5">
        <f t="shared" si="10"/>
        <v>0</v>
      </c>
      <c r="I131" s="43" t="str">
        <f t="shared" si="8"/>
        <v/>
      </c>
      <c r="J131" s="7">
        <f t="shared" si="11"/>
        <v>0</v>
      </c>
      <c r="K131" s="5" t="str">
        <f t="shared" si="9"/>
        <v/>
      </c>
    </row>
    <row r="132" spans="1:11" s="2" customFormat="1">
      <c r="A132" s="5">
        <v>59</v>
      </c>
      <c r="B132" s="42" t="str">
        <f>IF(Registrations!$G69="Y",Registrations!$D69,"")</f>
        <v/>
      </c>
      <c r="C132" s="5" t="str">
        <f>IF(Registrations!$G69="Y",Registrations!$E69,"")</f>
        <v/>
      </c>
      <c r="D132" s="5" t="str">
        <f>IF(Registrations!$G69="Y",IF(Registrations!$F69&gt; "",Registrations!$F69,""),"")</f>
        <v/>
      </c>
      <c r="E132" s="45"/>
      <c r="F132" s="45"/>
      <c r="G132" s="45"/>
      <c r="H132" s="5">
        <f t="shared" si="10"/>
        <v>0</v>
      </c>
      <c r="I132" s="43" t="str">
        <f t="shared" si="8"/>
        <v/>
      </c>
      <c r="J132" s="7">
        <f t="shared" si="11"/>
        <v>0</v>
      </c>
      <c r="K132" s="5" t="str">
        <f t="shared" si="9"/>
        <v/>
      </c>
    </row>
    <row r="133" spans="1:11" s="2" customFormat="1">
      <c r="A133" s="5">
        <v>60</v>
      </c>
      <c r="B133" s="42" t="str">
        <f>IF(Registrations!$G70="Y",Registrations!$D70,"")</f>
        <v/>
      </c>
      <c r="C133" s="5" t="str">
        <f>IF(Registrations!$G70="Y",Registrations!$E70,"")</f>
        <v/>
      </c>
      <c r="D133" s="5" t="str">
        <f>IF(Registrations!$G70="Y",IF(Registrations!$F70&gt; "",Registrations!$F70,""),"")</f>
        <v/>
      </c>
      <c r="E133" s="45"/>
      <c r="F133" s="45"/>
      <c r="G133" s="45"/>
      <c r="H133" s="5">
        <f t="shared" si="10"/>
        <v>0</v>
      </c>
      <c r="I133" s="43" t="str">
        <f t="shared" si="8"/>
        <v/>
      </c>
      <c r="J133" s="7">
        <f t="shared" si="11"/>
        <v>0</v>
      </c>
      <c r="K133" s="5" t="str">
        <f t="shared" si="9"/>
        <v/>
      </c>
    </row>
    <row r="134" spans="1:11" s="2" customFormat="1">
      <c r="B134" s="35"/>
      <c r="I134" s="40"/>
      <c r="J134" s="41"/>
    </row>
  </sheetData>
  <autoFilter ref="A9:K69">
    <sortState ref="A7:J66">
      <sortCondition ref="A7:A66"/>
    </sortState>
  </autoFilter>
  <sortState ref="A10:L69">
    <sortCondition descending="1" ref="J10:J69"/>
    <sortCondition descending="1" ref="B10:B69"/>
  </sortState>
  <conditionalFormatting sqref="E74:G133">
    <cfRule type="expression" dxfId="10" priority="1">
      <formula>IF(AND(E74=E10,COUNT(E74)=COUNT(E10)),1,0)=1</formula>
    </cfRule>
  </conditionalFormatting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opLeftCell="A61" workbookViewId="0">
      <selection activeCell="G108" sqref="G108"/>
    </sheetView>
  </sheetViews>
  <sheetFormatPr defaultColWidth="9.109375" defaultRowHeight="14.4"/>
  <cols>
    <col min="1" max="1" width="5.109375" style="2" customWidth="1"/>
    <col min="2" max="2" width="23.109375" style="35" customWidth="1"/>
    <col min="3" max="4" width="14" style="2" customWidth="1"/>
    <col min="5" max="7" width="11.5546875" style="2" customWidth="1"/>
    <col min="8" max="8" width="9.109375" style="2"/>
    <col min="9" max="9" width="9.109375" style="40"/>
    <col min="10" max="10" width="10.88671875" style="41" customWidth="1"/>
    <col min="11" max="11" width="9.109375" style="2"/>
    <col min="12" max="12" width="18.5546875" style="2" customWidth="1"/>
    <col min="13" max="16384" width="9.109375" style="2"/>
  </cols>
  <sheetData>
    <row r="1" spans="1:12">
      <c r="A1" s="2" t="s">
        <v>31</v>
      </c>
    </row>
    <row r="2" spans="1:12">
      <c r="A2" s="2" t="s">
        <v>34</v>
      </c>
    </row>
    <row r="3" spans="1:12">
      <c r="A3" s="2" t="s">
        <v>35</v>
      </c>
    </row>
    <row r="4" spans="1:12">
      <c r="A4" s="2" t="s">
        <v>64</v>
      </c>
    </row>
    <row r="5" spans="1:12">
      <c r="A5" s="2" t="s">
        <v>47</v>
      </c>
    </row>
    <row r="6" spans="1:12">
      <c r="A6" s="2" t="s">
        <v>82</v>
      </c>
    </row>
    <row r="8" spans="1:12" ht="19.8">
      <c r="A8" s="46" t="s">
        <v>33</v>
      </c>
    </row>
    <row r="9" spans="1:12" s="6" customFormat="1">
      <c r="A9" s="62" t="s">
        <v>2</v>
      </c>
      <c r="B9" s="65" t="s">
        <v>3</v>
      </c>
      <c r="C9" s="62" t="s">
        <v>66</v>
      </c>
      <c r="D9" s="62" t="s">
        <v>67</v>
      </c>
      <c r="E9" s="62" t="s">
        <v>24</v>
      </c>
      <c r="F9" s="62" t="s">
        <v>25</v>
      </c>
      <c r="G9" s="62" t="s">
        <v>26</v>
      </c>
      <c r="H9" s="62" t="s">
        <v>23</v>
      </c>
      <c r="I9" s="68" t="s">
        <v>27</v>
      </c>
      <c r="J9" s="66" t="s">
        <v>28</v>
      </c>
      <c r="K9" s="62" t="s">
        <v>29</v>
      </c>
      <c r="L9" s="62" t="s">
        <v>58</v>
      </c>
    </row>
    <row r="10" spans="1:12">
      <c r="A10" s="5">
        <v>1</v>
      </c>
      <c r="B10" s="42" t="str">
        <f>IF(Registrations!$J11="Y",Registrations!$D11,"")</f>
        <v>ten Broeke, Ed</v>
      </c>
      <c r="C10" s="5" t="str">
        <f>IF(Registrations!$J11="Y",Registrations!$E11,"")</f>
        <v xml:space="preserve">ACST </v>
      </c>
      <c r="D10" s="5" t="str">
        <f>IF(Registrations!$J11="Y",IF(Registrations!$F11&gt; "",Registrations!$F11,""),"")</f>
        <v>Team 1</v>
      </c>
      <c r="E10" s="44">
        <v>86</v>
      </c>
      <c r="F10" s="44">
        <v>73</v>
      </c>
      <c r="G10" s="44">
        <v>68</v>
      </c>
      <c r="H10" s="5">
        <f t="shared" ref="H10:H41" si="0">SUM(E10:G10)</f>
        <v>227</v>
      </c>
      <c r="I10" s="43">
        <f t="shared" ref="I10:I41" si="1">IF(SUM($E10:$G10)&gt;0, AVERAGE($E10:$G10),"")</f>
        <v>75.666666666666671</v>
      </c>
      <c r="J10" s="7">
        <f t="shared" ref="J10:J41" si="2">$H10/MAX($H$10:$H$69)*100</f>
        <v>81.362007168458788</v>
      </c>
      <c r="K10" s="5">
        <f t="shared" ref="K10:K41" si="3">IF(COUNT($E10:$G10)&gt;0,RANK($J10,$J$10:$J$69,0),"")</f>
        <v>17</v>
      </c>
      <c r="L10" s="44"/>
    </row>
    <row r="11" spans="1:12">
      <c r="A11" s="5">
        <v>2</v>
      </c>
      <c r="B11" s="42" t="str">
        <f>IF(Registrations!$J12="Y",Registrations!$D12,"")</f>
        <v>Steane, Mal</v>
      </c>
      <c r="C11" s="5" t="str">
        <f>IF(Registrations!$J12="Y",Registrations!$E12,"")</f>
        <v xml:space="preserve">ACST </v>
      </c>
      <c r="D11" s="5" t="str">
        <f>IF(Registrations!$J12="Y",IF(Registrations!$F12&gt; "",Registrations!$F12,""),"")</f>
        <v>Team 1</v>
      </c>
      <c r="E11" s="44">
        <v>90</v>
      </c>
      <c r="F11" s="44">
        <v>68</v>
      </c>
      <c r="G11" s="44">
        <v>83</v>
      </c>
      <c r="H11" s="5">
        <f t="shared" si="0"/>
        <v>241</v>
      </c>
      <c r="I11" s="43">
        <f t="shared" si="1"/>
        <v>80.333333333333329</v>
      </c>
      <c r="J11" s="7">
        <f t="shared" si="2"/>
        <v>86.379928315412187</v>
      </c>
      <c r="K11" s="5">
        <f t="shared" si="3"/>
        <v>13</v>
      </c>
      <c r="L11" s="44"/>
    </row>
    <row r="12" spans="1:12">
      <c r="A12" s="5">
        <v>3</v>
      </c>
      <c r="B12" s="42" t="str">
        <f>IF(Registrations!$J13="Y",Registrations!$D13,"")</f>
        <v>Prairie, Don</v>
      </c>
      <c r="C12" s="5" t="str">
        <f>IF(Registrations!$J13="Y",Registrations!$E13,"")</f>
        <v xml:space="preserve">ACST </v>
      </c>
      <c r="D12" s="5" t="str">
        <f>IF(Registrations!$J13="Y",IF(Registrations!$F13&gt; "",Registrations!$F13,""),"")</f>
        <v>Team 2</v>
      </c>
      <c r="E12" s="44">
        <v>57</v>
      </c>
      <c r="F12" s="44">
        <v>88</v>
      </c>
      <c r="G12" s="44">
        <v>80</v>
      </c>
      <c r="H12" s="5">
        <f t="shared" si="0"/>
        <v>225</v>
      </c>
      <c r="I12" s="43">
        <f t="shared" si="1"/>
        <v>75</v>
      </c>
      <c r="J12" s="7">
        <f t="shared" si="2"/>
        <v>80.645161290322577</v>
      </c>
      <c r="K12" s="5">
        <f t="shared" si="3"/>
        <v>20</v>
      </c>
      <c r="L12" s="44"/>
    </row>
    <row r="13" spans="1:12">
      <c r="A13" s="5">
        <v>4</v>
      </c>
      <c r="B13" s="42" t="str">
        <f>IF(Registrations!$J14="Y",Registrations!$D14,"")</f>
        <v>Broadhead, John</v>
      </c>
      <c r="C13" s="5" t="str">
        <f>IF(Registrations!$J14="Y",Registrations!$E14,"")</f>
        <v xml:space="preserve">ACST </v>
      </c>
      <c r="D13" s="5" t="str">
        <f>IF(Registrations!$J14="Y",IF(Registrations!$F14&gt; "",Registrations!$F14,""),"")</f>
        <v>Team 2</v>
      </c>
      <c r="E13" s="44">
        <v>67</v>
      </c>
      <c r="F13" s="44">
        <v>0</v>
      </c>
      <c r="G13" s="44">
        <v>0</v>
      </c>
      <c r="H13" s="5">
        <f t="shared" si="0"/>
        <v>67</v>
      </c>
      <c r="I13" s="43">
        <f t="shared" si="1"/>
        <v>22.333333333333332</v>
      </c>
      <c r="J13" s="7">
        <f t="shared" si="2"/>
        <v>24.014336917562723</v>
      </c>
      <c r="K13" s="5">
        <f t="shared" si="3"/>
        <v>34</v>
      </c>
      <c r="L13" s="44"/>
    </row>
    <row r="14" spans="1:12">
      <c r="A14" s="5">
        <v>5</v>
      </c>
      <c r="B14" s="42" t="str">
        <f>IF(Registrations!$J15="Y",Registrations!$D15,"")</f>
        <v/>
      </c>
      <c r="C14" s="5" t="str">
        <f>IF(Registrations!$J15="Y",Registrations!$E15,"")</f>
        <v/>
      </c>
      <c r="D14" s="5" t="str">
        <f>IF(Registrations!$J15="Y",IF(Registrations!$F15&gt; "",Registrations!$F15,""),"")</f>
        <v/>
      </c>
      <c r="E14" s="44"/>
      <c r="F14" s="44"/>
      <c r="G14" s="44"/>
      <c r="H14" s="5">
        <f t="shared" si="0"/>
        <v>0</v>
      </c>
      <c r="I14" s="43" t="str">
        <f t="shared" si="1"/>
        <v/>
      </c>
      <c r="J14" s="7">
        <f t="shared" si="2"/>
        <v>0</v>
      </c>
      <c r="K14" s="5" t="str">
        <f t="shared" si="3"/>
        <v/>
      </c>
      <c r="L14" s="44"/>
    </row>
    <row r="15" spans="1:12">
      <c r="A15" s="5">
        <v>6</v>
      </c>
      <c r="B15" s="42" t="str">
        <f>IF(Registrations!$J16="Y",Registrations!$D16,"")</f>
        <v>Peter Waite</v>
      </c>
      <c r="C15" s="5" t="str">
        <f>IF(Registrations!$J16="Y",Registrations!$E16,"")</f>
        <v xml:space="preserve">ACST </v>
      </c>
      <c r="D15" s="5" t="str">
        <f>IF(Registrations!$J16="Y",IF(Registrations!$F16&gt; "",Registrations!$F16,""),"")</f>
        <v>Team 3</v>
      </c>
      <c r="E15" s="44">
        <v>85</v>
      </c>
      <c r="F15" s="44">
        <v>56</v>
      </c>
      <c r="G15" s="44">
        <v>80</v>
      </c>
      <c r="H15" s="5">
        <f t="shared" si="0"/>
        <v>221</v>
      </c>
      <c r="I15" s="43">
        <f t="shared" si="1"/>
        <v>73.666666666666671</v>
      </c>
      <c r="J15" s="7">
        <f t="shared" si="2"/>
        <v>79.211469534050181</v>
      </c>
      <c r="K15" s="5">
        <f t="shared" si="3"/>
        <v>22</v>
      </c>
      <c r="L15" s="44"/>
    </row>
    <row r="16" spans="1:12">
      <c r="A16" s="5">
        <v>7</v>
      </c>
      <c r="B16" s="42" t="str">
        <f>IF(Registrations!$J17="Y",Registrations!$D17,"")</f>
        <v>Bright, John</v>
      </c>
      <c r="C16" s="5" t="str">
        <f>IF(Registrations!$J17="Y",Registrations!$E17,"")</f>
        <v xml:space="preserve">ACST </v>
      </c>
      <c r="D16" s="5" t="str">
        <f>IF(Registrations!$J17="Y",IF(Registrations!$F17&gt; "",Registrations!$F17,""),"")</f>
        <v>Team 3</v>
      </c>
      <c r="E16" s="44">
        <v>85</v>
      </c>
      <c r="F16" s="44">
        <v>89</v>
      </c>
      <c r="G16" s="44">
        <v>98</v>
      </c>
      <c r="H16" s="5">
        <f t="shared" si="0"/>
        <v>272</v>
      </c>
      <c r="I16" s="43">
        <f t="shared" si="1"/>
        <v>90.666666666666671</v>
      </c>
      <c r="J16" s="7">
        <f t="shared" si="2"/>
        <v>97.491039426523301</v>
      </c>
      <c r="K16" s="5">
        <f t="shared" si="3"/>
        <v>3</v>
      </c>
      <c r="L16" s="44"/>
    </row>
    <row r="17" spans="1:12">
      <c r="A17" s="5">
        <v>8</v>
      </c>
      <c r="B17" s="42" t="str">
        <f>IF(Registrations!$J18="Y",Registrations!$D18,"")</f>
        <v>Fenton, Peter</v>
      </c>
      <c r="C17" s="5" t="str">
        <f>IF(Registrations!$J18="Y",Registrations!$E18,"")</f>
        <v xml:space="preserve">ACST </v>
      </c>
      <c r="D17" s="5" t="str">
        <f>IF(Registrations!$J18="Y",IF(Registrations!$F18&gt; "",Registrations!$F18,""),"")</f>
        <v>Team 3</v>
      </c>
      <c r="E17" s="44">
        <v>84</v>
      </c>
      <c r="F17" s="44">
        <v>91</v>
      </c>
      <c r="G17" s="44">
        <v>79</v>
      </c>
      <c r="H17" s="5">
        <f t="shared" si="0"/>
        <v>254</v>
      </c>
      <c r="I17" s="43">
        <f t="shared" si="1"/>
        <v>84.666666666666671</v>
      </c>
      <c r="J17" s="7">
        <f t="shared" si="2"/>
        <v>91.039426523297493</v>
      </c>
      <c r="K17" s="5">
        <f t="shared" si="3"/>
        <v>7</v>
      </c>
      <c r="L17" s="44"/>
    </row>
    <row r="18" spans="1:12">
      <c r="A18" s="5">
        <v>9</v>
      </c>
      <c r="B18" s="42" t="str">
        <f>IF(Registrations!$J19="Y",Registrations!$D19,"")</f>
        <v/>
      </c>
      <c r="C18" s="5" t="str">
        <f>IF(Registrations!$J19="Y",Registrations!$E19,"")</f>
        <v/>
      </c>
      <c r="D18" s="5" t="str">
        <f>IF(Registrations!$J19="Y",IF(Registrations!$F19&gt; "",Registrations!$F19,""),"")</f>
        <v/>
      </c>
      <c r="E18" s="44"/>
      <c r="F18" s="44"/>
      <c r="G18" s="44"/>
      <c r="H18" s="5">
        <f t="shared" si="0"/>
        <v>0</v>
      </c>
      <c r="I18" s="43" t="str">
        <f t="shared" si="1"/>
        <v/>
      </c>
      <c r="J18" s="7">
        <f t="shared" si="2"/>
        <v>0</v>
      </c>
      <c r="K18" s="5" t="str">
        <f t="shared" si="3"/>
        <v/>
      </c>
      <c r="L18" s="44"/>
    </row>
    <row r="19" spans="1:12">
      <c r="A19" s="5">
        <v>10</v>
      </c>
      <c r="B19" s="42" t="str">
        <f>IF(Registrations!$J20="Y",Registrations!$D20,"")</f>
        <v>Reid, Ian</v>
      </c>
      <c r="C19" s="5" t="str">
        <f>IF(Registrations!$J20="Y",Registrations!$E20,"")</f>
        <v>LVAC</v>
      </c>
      <c r="D19" s="5" t="str">
        <f>IF(Registrations!$J20="Y",IF(Registrations!$F20&gt; "",Registrations!$F20,""),"")</f>
        <v/>
      </c>
      <c r="E19" s="44">
        <v>46</v>
      </c>
      <c r="F19" s="44">
        <v>54</v>
      </c>
      <c r="G19" s="44">
        <v>0</v>
      </c>
      <c r="H19" s="5">
        <f t="shared" si="0"/>
        <v>100</v>
      </c>
      <c r="I19" s="43">
        <f t="shared" si="1"/>
        <v>33.333333333333336</v>
      </c>
      <c r="J19" s="7">
        <f t="shared" si="2"/>
        <v>35.842293906810035</v>
      </c>
      <c r="K19" s="5">
        <f t="shared" si="3"/>
        <v>32</v>
      </c>
      <c r="L19" s="44"/>
    </row>
    <row r="20" spans="1:12">
      <c r="A20" s="5">
        <v>11</v>
      </c>
      <c r="B20" s="42" t="str">
        <f>IF(Registrations!$J21="Y",Registrations!$D21,"")</f>
        <v>Burdon, Luke</v>
      </c>
      <c r="C20" s="5" t="str">
        <f>IF(Registrations!$J21="Y",Registrations!$E21,"")</f>
        <v>LVAC</v>
      </c>
      <c r="D20" s="5" t="str">
        <f>IF(Registrations!$J21="Y",IF(Registrations!$F21&gt; "",Registrations!$F21,""),"")</f>
        <v>Team 1</v>
      </c>
      <c r="E20" s="44">
        <v>41</v>
      </c>
      <c r="F20" s="44">
        <v>47</v>
      </c>
      <c r="G20" s="44">
        <v>0</v>
      </c>
      <c r="H20" s="5">
        <f t="shared" si="0"/>
        <v>88</v>
      </c>
      <c r="I20" s="43">
        <f t="shared" si="1"/>
        <v>29.333333333333332</v>
      </c>
      <c r="J20" s="7">
        <f t="shared" si="2"/>
        <v>31.541218637992831</v>
      </c>
      <c r="K20" s="5">
        <f t="shared" si="3"/>
        <v>33</v>
      </c>
      <c r="L20" s="44"/>
    </row>
    <row r="21" spans="1:12">
      <c r="A21" s="5">
        <v>12</v>
      </c>
      <c r="B21" s="42" t="str">
        <f>IF(Registrations!$J22="Y",Registrations!$D22,"")</f>
        <v>Lawn, Jamey</v>
      </c>
      <c r="C21" s="5" t="str">
        <f>IF(Registrations!$J22="Y",Registrations!$E22,"")</f>
        <v>LVAC</v>
      </c>
      <c r="D21" s="5" t="str">
        <f>IF(Registrations!$J22="Y",IF(Registrations!$F22&gt; "",Registrations!$F22,""),"")</f>
        <v>Team 1</v>
      </c>
      <c r="E21" s="44">
        <v>77</v>
      </c>
      <c r="F21" s="44">
        <v>91</v>
      </c>
      <c r="G21" s="44">
        <v>0</v>
      </c>
      <c r="H21" s="5">
        <f t="shared" si="0"/>
        <v>168</v>
      </c>
      <c r="I21" s="43">
        <f t="shared" si="1"/>
        <v>56</v>
      </c>
      <c r="J21" s="7">
        <f t="shared" si="2"/>
        <v>60.215053763440864</v>
      </c>
      <c r="K21" s="5">
        <f t="shared" si="3"/>
        <v>27</v>
      </c>
      <c r="L21" s="44"/>
    </row>
    <row r="22" spans="1:12">
      <c r="A22" s="5">
        <v>13</v>
      </c>
      <c r="B22" s="42" t="str">
        <f>IF(Registrations!$J23="Y",Registrations!$D23,"")</f>
        <v>Jones, Russell</v>
      </c>
      <c r="C22" s="5" t="str">
        <f>IF(Registrations!$J23="Y",Registrations!$E23,"")</f>
        <v>MRAC</v>
      </c>
      <c r="D22" s="5" t="str">
        <f>IF(Registrations!$J23="Y",IF(Registrations!$F23&gt; "",Registrations!$F23,""),"")</f>
        <v/>
      </c>
      <c r="E22" s="44">
        <v>55</v>
      </c>
      <c r="F22" s="44">
        <v>58</v>
      </c>
      <c r="G22" s="44">
        <v>37</v>
      </c>
      <c r="H22" s="5">
        <f t="shared" si="0"/>
        <v>150</v>
      </c>
      <c r="I22" s="43">
        <f t="shared" si="1"/>
        <v>50</v>
      </c>
      <c r="J22" s="7">
        <f t="shared" si="2"/>
        <v>53.763440860215049</v>
      </c>
      <c r="K22" s="5">
        <f t="shared" si="3"/>
        <v>30</v>
      </c>
      <c r="L22" s="44"/>
    </row>
    <row r="23" spans="1:12">
      <c r="A23" s="5">
        <v>14</v>
      </c>
      <c r="B23" s="42" t="str">
        <f>IF(Registrations!$J24="Y",Registrations!$D24,"")</f>
        <v>Harrison, Bruce</v>
      </c>
      <c r="C23" s="5" t="str">
        <f>IF(Registrations!$J24="Y",Registrations!$E24,"")</f>
        <v>MRAC</v>
      </c>
      <c r="D23" s="5" t="str">
        <f>IF(Registrations!$J24="Y",IF(Registrations!$F24&gt; "",Registrations!$F24,""),"")</f>
        <v/>
      </c>
      <c r="E23" s="44">
        <v>85</v>
      </c>
      <c r="F23" s="44">
        <v>54</v>
      </c>
      <c r="G23" s="44">
        <v>67</v>
      </c>
      <c r="H23" s="5">
        <f t="shared" si="0"/>
        <v>206</v>
      </c>
      <c r="I23" s="43">
        <f t="shared" si="1"/>
        <v>68.666666666666671</v>
      </c>
      <c r="J23" s="7">
        <f t="shared" si="2"/>
        <v>73.835125448028677</v>
      </c>
      <c r="K23" s="5">
        <f t="shared" si="3"/>
        <v>24</v>
      </c>
      <c r="L23" s="44"/>
    </row>
    <row r="24" spans="1:12">
      <c r="A24" s="5">
        <v>15</v>
      </c>
      <c r="B24" s="42" t="str">
        <f>IF(Registrations!$J25="Y",Registrations!$D25,"")</f>
        <v>Horsburgh, Peter</v>
      </c>
      <c r="C24" s="5" t="str">
        <f>IF(Registrations!$J25="Y",Registrations!$E25,"")</f>
        <v>RNAC</v>
      </c>
      <c r="D24" s="5" t="str">
        <f>IF(Registrations!$J25="Y",IF(Registrations!$F25&gt; "",Registrations!$F25,""),"")</f>
        <v>Team 1</v>
      </c>
      <c r="E24" s="44">
        <v>84</v>
      </c>
      <c r="F24" s="44">
        <v>63</v>
      </c>
      <c r="G24" s="44">
        <v>58</v>
      </c>
      <c r="H24" s="5">
        <f t="shared" si="0"/>
        <v>205</v>
      </c>
      <c r="I24" s="43">
        <f t="shared" si="1"/>
        <v>68.333333333333329</v>
      </c>
      <c r="J24" s="7">
        <f t="shared" si="2"/>
        <v>73.476702508960585</v>
      </c>
      <c r="K24" s="5">
        <f t="shared" si="3"/>
        <v>25</v>
      </c>
      <c r="L24" s="44"/>
    </row>
    <row r="25" spans="1:12">
      <c r="A25" s="5">
        <v>16</v>
      </c>
      <c r="B25" s="42" t="str">
        <f>IF(Registrations!$J26="Y",Registrations!$D26,"")</f>
        <v>Kennewell, Greg</v>
      </c>
      <c r="C25" s="5" t="str">
        <f>IF(Registrations!$J26="Y",Registrations!$E26,"")</f>
        <v>RNAC</v>
      </c>
      <c r="D25" s="5" t="str">
        <f>IF(Registrations!$J26="Y",IF(Registrations!$F26&gt; "",Registrations!$F26,""),"")</f>
        <v>Team 1</v>
      </c>
      <c r="E25" s="44">
        <v>67</v>
      </c>
      <c r="F25" s="44">
        <v>79</v>
      </c>
      <c r="G25" s="44">
        <v>89</v>
      </c>
      <c r="H25" s="5">
        <f t="shared" si="0"/>
        <v>235</v>
      </c>
      <c r="I25" s="43">
        <f t="shared" si="1"/>
        <v>78.333333333333329</v>
      </c>
      <c r="J25" s="7">
        <f t="shared" si="2"/>
        <v>84.229390681003579</v>
      </c>
      <c r="K25" s="5">
        <f t="shared" si="3"/>
        <v>14</v>
      </c>
      <c r="L25" s="44"/>
    </row>
    <row r="26" spans="1:12">
      <c r="A26" s="5">
        <v>17</v>
      </c>
      <c r="B26" s="42" t="str">
        <f>IF(Registrations!$J27="Y",Registrations!$D27,"")</f>
        <v>Kunkel, Dave</v>
      </c>
      <c r="C26" s="5" t="str">
        <f>IF(Registrations!$J27="Y",Registrations!$E27,"")</f>
        <v>RNAC</v>
      </c>
      <c r="D26" s="5" t="str">
        <f>IF(Registrations!$J27="Y",IF(Registrations!$F27&gt; "",Registrations!$F27,""),"")</f>
        <v>Team 1</v>
      </c>
      <c r="E26" s="44">
        <v>61</v>
      </c>
      <c r="F26" s="44">
        <v>88</v>
      </c>
      <c r="G26" s="44">
        <v>99</v>
      </c>
      <c r="H26" s="5">
        <f t="shared" si="0"/>
        <v>248</v>
      </c>
      <c r="I26" s="43">
        <f t="shared" si="1"/>
        <v>82.666666666666671</v>
      </c>
      <c r="J26" s="7">
        <f t="shared" si="2"/>
        <v>88.888888888888886</v>
      </c>
      <c r="K26" s="5">
        <f t="shared" si="3"/>
        <v>9</v>
      </c>
      <c r="L26" s="44"/>
    </row>
    <row r="27" spans="1:12">
      <c r="A27" s="5">
        <v>18</v>
      </c>
      <c r="B27" s="42" t="str">
        <f>IF(Registrations!$J28="Y",Registrations!$D28,"")</f>
        <v>Byers, Sylvia</v>
      </c>
      <c r="C27" s="5" t="str">
        <f>IF(Registrations!$J28="Y",Registrations!$E28,"")</f>
        <v>RACWA</v>
      </c>
      <c r="D27" s="5" t="str">
        <f>IF(Registrations!$J28="Y",IF(Registrations!$F28&gt; "",Registrations!$F28,""),"")</f>
        <v/>
      </c>
      <c r="E27" s="44">
        <v>75</v>
      </c>
      <c r="F27" s="44">
        <v>90</v>
      </c>
      <c r="G27" s="44">
        <v>90</v>
      </c>
      <c r="H27" s="5">
        <f t="shared" si="0"/>
        <v>255</v>
      </c>
      <c r="I27" s="43">
        <f t="shared" si="1"/>
        <v>85</v>
      </c>
      <c r="J27" s="7">
        <f t="shared" si="2"/>
        <v>91.397849462365585</v>
      </c>
      <c r="K27" s="5">
        <f t="shared" si="3"/>
        <v>5</v>
      </c>
      <c r="L27" s="44"/>
    </row>
    <row r="28" spans="1:12">
      <c r="A28" s="5">
        <v>19</v>
      </c>
      <c r="B28" s="42" t="str">
        <f>IF(Registrations!$J29="Y",Registrations!$D29,"")</f>
        <v>Garnaut, Rod</v>
      </c>
      <c r="C28" s="5" t="str">
        <f>IF(Registrations!$J29="Y",Registrations!$E29,"")</f>
        <v>RACWA</v>
      </c>
      <c r="D28" s="5" t="str">
        <f>IF(Registrations!$J29="Y",IF(Registrations!$F29&gt; "",Registrations!$F29,""),"")</f>
        <v>Team 1</v>
      </c>
      <c r="E28" s="44">
        <v>69</v>
      </c>
      <c r="F28" s="44">
        <v>87</v>
      </c>
      <c r="G28" s="44">
        <v>90</v>
      </c>
      <c r="H28" s="5">
        <f t="shared" si="0"/>
        <v>246</v>
      </c>
      <c r="I28" s="43">
        <f t="shared" si="1"/>
        <v>82</v>
      </c>
      <c r="J28" s="7">
        <f t="shared" si="2"/>
        <v>88.172043010752688</v>
      </c>
      <c r="K28" s="5">
        <f t="shared" si="3"/>
        <v>11</v>
      </c>
      <c r="L28" s="44"/>
    </row>
    <row r="29" spans="1:12">
      <c r="A29" s="5">
        <v>20</v>
      </c>
      <c r="B29" s="42" t="str">
        <f>IF(Registrations!$J30="Y",Registrations!$D30,"")</f>
        <v>Di Menna, Jim</v>
      </c>
      <c r="C29" s="5" t="str">
        <f>IF(Registrations!$J30="Y",Registrations!$E30,"")</f>
        <v>RACWA</v>
      </c>
      <c r="D29" s="5" t="str">
        <f>IF(Registrations!$J30="Y",IF(Registrations!$F30&gt; "",Registrations!$F30,""),"")</f>
        <v>Team 1</v>
      </c>
      <c r="E29" s="44">
        <v>90</v>
      </c>
      <c r="F29" s="44">
        <v>80</v>
      </c>
      <c r="G29" s="44">
        <v>61</v>
      </c>
      <c r="H29" s="5">
        <f t="shared" si="0"/>
        <v>231</v>
      </c>
      <c r="I29" s="43">
        <f t="shared" si="1"/>
        <v>77</v>
      </c>
      <c r="J29" s="7">
        <f t="shared" si="2"/>
        <v>82.795698924731184</v>
      </c>
      <c r="K29" s="5">
        <f t="shared" si="3"/>
        <v>15</v>
      </c>
      <c r="L29" s="44"/>
    </row>
    <row r="30" spans="1:12">
      <c r="A30" s="5">
        <v>21</v>
      </c>
      <c r="B30" s="42" t="str">
        <f>IF(Registrations!$J31="Y",Registrations!$D31,"")</f>
        <v>Barry. Des</v>
      </c>
      <c r="C30" s="5" t="str">
        <f>IF(Registrations!$J31="Y",Registrations!$E31,"")</f>
        <v>RNZAC</v>
      </c>
      <c r="D30" s="5" t="str">
        <f>IF(Registrations!$J31="Y",IF(Registrations!$F31&gt; "",Registrations!$F31,""),"")</f>
        <v/>
      </c>
      <c r="E30" s="44">
        <v>80</v>
      </c>
      <c r="F30" s="44">
        <v>99</v>
      </c>
      <c r="G30" s="44">
        <v>64</v>
      </c>
      <c r="H30" s="5">
        <f t="shared" si="0"/>
        <v>243</v>
      </c>
      <c r="I30" s="43">
        <f t="shared" si="1"/>
        <v>81</v>
      </c>
      <c r="J30" s="7">
        <f t="shared" si="2"/>
        <v>87.096774193548384</v>
      </c>
      <c r="K30" s="5">
        <f t="shared" si="3"/>
        <v>12</v>
      </c>
      <c r="L30" s="44"/>
    </row>
    <row r="31" spans="1:12">
      <c r="A31" s="5">
        <v>22</v>
      </c>
      <c r="B31" s="42" t="str">
        <f>IF(Registrations!$J32="Y",Registrations!$D32,"")</f>
        <v/>
      </c>
      <c r="C31" s="5" t="str">
        <f>IF(Registrations!$J32="Y",Registrations!$E32,"")</f>
        <v/>
      </c>
      <c r="D31" s="5" t="str">
        <f>IF(Registrations!$J32="Y",IF(Registrations!$F32&gt; "",Registrations!$F32,""),"")</f>
        <v/>
      </c>
      <c r="E31" s="44"/>
      <c r="F31" s="44"/>
      <c r="G31" s="44"/>
      <c r="H31" s="5">
        <f t="shared" si="0"/>
        <v>0</v>
      </c>
      <c r="I31" s="43" t="str">
        <f t="shared" si="1"/>
        <v/>
      </c>
      <c r="J31" s="7">
        <f t="shared" si="2"/>
        <v>0</v>
      </c>
      <c r="K31" s="5" t="str">
        <f t="shared" si="3"/>
        <v/>
      </c>
      <c r="L31" s="44"/>
    </row>
    <row r="32" spans="1:12">
      <c r="A32" s="5">
        <v>23</v>
      </c>
      <c r="B32" s="42" t="str">
        <f>IF(Registrations!$J33="Y",Registrations!$D33,"")</f>
        <v>Campbell, Daniel</v>
      </c>
      <c r="C32" s="5" t="str">
        <f>IF(Registrations!$J33="Y",Registrations!$E33,"")</f>
        <v>RNZAC</v>
      </c>
      <c r="D32" s="5" t="str">
        <f>IF(Registrations!$J33="Y",IF(Registrations!$F33&gt; "",Registrations!$F33,""),"")</f>
        <v/>
      </c>
      <c r="E32" s="44">
        <v>90</v>
      </c>
      <c r="F32" s="44">
        <v>87</v>
      </c>
      <c r="G32" s="44">
        <v>100</v>
      </c>
      <c r="H32" s="5">
        <f t="shared" si="0"/>
        <v>277</v>
      </c>
      <c r="I32" s="43">
        <f t="shared" si="1"/>
        <v>92.333333333333329</v>
      </c>
      <c r="J32" s="7">
        <f t="shared" si="2"/>
        <v>99.283154121863802</v>
      </c>
      <c r="K32" s="5">
        <f t="shared" si="3"/>
        <v>2</v>
      </c>
      <c r="L32" s="44"/>
    </row>
    <row r="33" spans="1:12">
      <c r="A33" s="5">
        <v>24</v>
      </c>
      <c r="B33" s="42" t="str">
        <f>IF(Registrations!$J34="Y",Registrations!$D34,"")</f>
        <v>Campbell, Graeme</v>
      </c>
      <c r="C33" s="5" t="str">
        <f>IF(Registrations!$J34="Y",Registrations!$E34,"")</f>
        <v>RNZAC</v>
      </c>
      <c r="D33" s="5" t="str">
        <f>IF(Registrations!$J34="Y",IF(Registrations!$F34&gt; "",Registrations!$F34,""),"")</f>
        <v/>
      </c>
      <c r="E33" s="44">
        <v>30</v>
      </c>
      <c r="F33" s="44">
        <v>83</v>
      </c>
      <c r="G33" s="44">
        <v>38</v>
      </c>
      <c r="H33" s="5">
        <f t="shared" si="0"/>
        <v>151</v>
      </c>
      <c r="I33" s="43">
        <f t="shared" si="1"/>
        <v>50.333333333333336</v>
      </c>
      <c r="J33" s="7">
        <f t="shared" si="2"/>
        <v>54.121863799283155</v>
      </c>
      <c r="K33" s="5">
        <f t="shared" si="3"/>
        <v>28</v>
      </c>
      <c r="L33" s="44"/>
    </row>
    <row r="34" spans="1:12">
      <c r="A34" s="5">
        <v>25</v>
      </c>
      <c r="B34" s="42" t="str">
        <f>IF(Registrations!$J35="Y",Registrations!$D35,"")</f>
        <v>Fleming, Mike</v>
      </c>
      <c r="C34" s="5" t="str">
        <f>IF(Registrations!$J35="Y",Registrations!$E35,"")</f>
        <v>RNZAC</v>
      </c>
      <c r="D34" s="5" t="str">
        <f>IF(Registrations!$J35="Y",IF(Registrations!$F35&gt; "",Registrations!$F35,""),"")</f>
        <v/>
      </c>
      <c r="E34" s="44">
        <v>65</v>
      </c>
      <c r="F34" s="44">
        <v>59</v>
      </c>
      <c r="G34" s="44">
        <v>88</v>
      </c>
      <c r="H34" s="5">
        <f t="shared" si="0"/>
        <v>212</v>
      </c>
      <c r="I34" s="43">
        <f t="shared" si="1"/>
        <v>70.666666666666671</v>
      </c>
      <c r="J34" s="7">
        <f t="shared" si="2"/>
        <v>75.98566308243727</v>
      </c>
      <c r="K34" s="5">
        <f t="shared" si="3"/>
        <v>23</v>
      </c>
      <c r="L34" s="44"/>
    </row>
    <row r="35" spans="1:12">
      <c r="A35" s="5">
        <v>26</v>
      </c>
      <c r="B35" s="42" t="str">
        <f>IF(Registrations!$J36="Y",Registrations!$D36,"")</f>
        <v>Franklin, Darryn</v>
      </c>
      <c r="C35" s="5" t="str">
        <f>IF(Registrations!$J36="Y",Registrations!$E36,"")</f>
        <v>RNZAC</v>
      </c>
      <c r="D35" s="5" t="str">
        <f>IF(Registrations!$J36="Y",IF(Registrations!$F36&gt; "",Registrations!$F36,""),"")</f>
        <v/>
      </c>
      <c r="E35" s="44">
        <v>73</v>
      </c>
      <c r="F35" s="44">
        <v>61</v>
      </c>
      <c r="G35" s="44">
        <v>95</v>
      </c>
      <c r="H35" s="5">
        <f t="shared" si="0"/>
        <v>229</v>
      </c>
      <c r="I35" s="43">
        <f t="shared" si="1"/>
        <v>76.333333333333329</v>
      </c>
      <c r="J35" s="7">
        <f t="shared" si="2"/>
        <v>82.078853046594986</v>
      </c>
      <c r="K35" s="5">
        <f t="shared" si="3"/>
        <v>16</v>
      </c>
      <c r="L35" s="44"/>
    </row>
    <row r="36" spans="1:12">
      <c r="A36" s="5">
        <v>27</v>
      </c>
      <c r="B36" s="42" t="str">
        <f>IF(Registrations!$J37="Y",Registrations!$D37,"")</f>
        <v>Dawes, Bill</v>
      </c>
      <c r="C36" s="5" t="str">
        <f>IF(Registrations!$J37="Y",Registrations!$E37,"")</f>
        <v>Schoies</v>
      </c>
      <c r="D36" s="5" t="str">
        <f>IF(Registrations!$J37="Y",IF(Registrations!$F37&gt; "",Registrations!$F37,""),"")</f>
        <v>Team 1</v>
      </c>
      <c r="E36" s="44">
        <v>77</v>
      </c>
      <c r="F36" s="44">
        <v>84</v>
      </c>
      <c r="G36" s="44">
        <v>63</v>
      </c>
      <c r="H36" s="5">
        <f t="shared" si="0"/>
        <v>224</v>
      </c>
      <c r="I36" s="43">
        <f t="shared" si="1"/>
        <v>74.666666666666671</v>
      </c>
      <c r="J36" s="7">
        <f t="shared" si="2"/>
        <v>80.286738351254485</v>
      </c>
      <c r="K36" s="5">
        <f t="shared" si="3"/>
        <v>21</v>
      </c>
      <c r="L36" s="44"/>
    </row>
    <row r="37" spans="1:12">
      <c r="A37" s="5">
        <v>28</v>
      </c>
      <c r="B37" s="42" t="str">
        <f>IF(Registrations!$J38="Y",Registrations!$D38,"")</f>
        <v>Hand, Ray</v>
      </c>
      <c r="C37" s="5" t="str">
        <f>IF(Registrations!$J38="Y",Registrations!$E38,"")</f>
        <v>Schoies</v>
      </c>
      <c r="D37" s="5" t="str">
        <f>IF(Registrations!$J38="Y",IF(Registrations!$F38&gt; "",Registrations!$F38,""),"")</f>
        <v>Team 1</v>
      </c>
      <c r="E37" s="44">
        <v>100</v>
      </c>
      <c r="F37" s="44">
        <v>74</v>
      </c>
      <c r="G37" s="44">
        <v>74</v>
      </c>
      <c r="H37" s="5">
        <f t="shared" si="0"/>
        <v>248</v>
      </c>
      <c r="I37" s="43">
        <f t="shared" si="1"/>
        <v>82.666666666666671</v>
      </c>
      <c r="J37" s="7">
        <f t="shared" si="2"/>
        <v>88.888888888888886</v>
      </c>
      <c r="K37" s="5">
        <f t="shared" si="3"/>
        <v>9</v>
      </c>
      <c r="L37" s="44"/>
    </row>
    <row r="38" spans="1:12">
      <c r="A38" s="5">
        <v>29</v>
      </c>
      <c r="B38" s="42" t="str">
        <f>IF(Registrations!$J39="Y",Registrations!$D39,"")</f>
        <v/>
      </c>
      <c r="C38" s="5" t="str">
        <f>IF(Registrations!$J39="Y",Registrations!$E39,"")</f>
        <v/>
      </c>
      <c r="D38" s="5" t="str">
        <f>IF(Registrations!$J39="Y",IF(Registrations!$F39&gt; "",Registrations!$F39,""),"")</f>
        <v/>
      </c>
      <c r="E38" s="44"/>
      <c r="F38" s="44"/>
      <c r="G38" s="44"/>
      <c r="H38" s="5">
        <f t="shared" si="0"/>
        <v>0</v>
      </c>
      <c r="I38" s="43" t="str">
        <f t="shared" si="1"/>
        <v/>
      </c>
      <c r="J38" s="7">
        <f t="shared" si="2"/>
        <v>0</v>
      </c>
      <c r="K38" s="5" t="str">
        <f t="shared" si="3"/>
        <v/>
      </c>
      <c r="L38" s="44"/>
    </row>
    <row r="39" spans="1:12">
      <c r="A39" s="5">
        <v>30</v>
      </c>
      <c r="B39" s="42" t="str">
        <f>IF(Registrations!$J40="Y",Registrations!$D40,"")</f>
        <v/>
      </c>
      <c r="C39" s="5" t="str">
        <f>IF(Registrations!$J40="Y",Registrations!$E40,"")</f>
        <v/>
      </c>
      <c r="D39" s="5" t="str">
        <f>IF(Registrations!$J40="Y",IF(Registrations!$F40&gt; "",Registrations!$F40,""),"")</f>
        <v/>
      </c>
      <c r="E39" s="44"/>
      <c r="F39" s="44"/>
      <c r="G39" s="44"/>
      <c r="H39" s="5">
        <f t="shared" si="0"/>
        <v>0</v>
      </c>
      <c r="I39" s="43" t="str">
        <f t="shared" si="1"/>
        <v/>
      </c>
      <c r="J39" s="7">
        <f t="shared" si="2"/>
        <v>0</v>
      </c>
      <c r="K39" s="5" t="str">
        <f t="shared" si="3"/>
        <v/>
      </c>
      <c r="L39" s="44"/>
    </row>
    <row r="40" spans="1:12">
      <c r="A40" s="5">
        <v>31</v>
      </c>
      <c r="B40" s="42" t="str">
        <f>IF(Registrations!$J41="Y",Registrations!$D41,"")</f>
        <v>Canavan, Paul</v>
      </c>
      <c r="C40" s="5" t="str">
        <f>IF(Registrations!$J41="Y",Registrations!$E41,"")</f>
        <v xml:space="preserve">RVAC </v>
      </c>
      <c r="D40" s="5" t="str">
        <f>IF(Registrations!$J41="Y",IF(Registrations!$F41&gt; "",Registrations!$F41,""),"")</f>
        <v>Eagles</v>
      </c>
      <c r="E40" s="44">
        <v>84</v>
      </c>
      <c r="F40" s="44">
        <v>88</v>
      </c>
      <c r="G40" s="44">
        <v>79</v>
      </c>
      <c r="H40" s="5">
        <f t="shared" si="0"/>
        <v>251</v>
      </c>
      <c r="I40" s="43">
        <f t="shared" si="1"/>
        <v>83.666666666666671</v>
      </c>
      <c r="J40" s="7">
        <f t="shared" si="2"/>
        <v>89.964157706093189</v>
      </c>
      <c r="K40" s="5">
        <f t="shared" si="3"/>
        <v>8</v>
      </c>
      <c r="L40" s="44"/>
    </row>
    <row r="41" spans="1:12">
      <c r="A41" s="5">
        <v>32</v>
      </c>
      <c r="B41" s="42" t="str">
        <f>IF(Registrations!$J42="Y",Registrations!$D42,"")</f>
        <v>Morton, Gary</v>
      </c>
      <c r="C41" s="5" t="str">
        <f>IF(Registrations!$J42="Y",Registrations!$E42,"")</f>
        <v xml:space="preserve">RVAC </v>
      </c>
      <c r="D41" s="5" t="str">
        <f>IF(Registrations!$J42="Y",IF(Registrations!$F42&gt; "",Registrations!$F42,""),"")</f>
        <v>Eagles</v>
      </c>
      <c r="E41" s="44">
        <v>82</v>
      </c>
      <c r="F41" s="44">
        <v>80</v>
      </c>
      <c r="G41" s="44">
        <v>93</v>
      </c>
      <c r="H41" s="5">
        <f t="shared" si="0"/>
        <v>255</v>
      </c>
      <c r="I41" s="43">
        <f t="shared" si="1"/>
        <v>85</v>
      </c>
      <c r="J41" s="7">
        <f t="shared" si="2"/>
        <v>91.397849462365585</v>
      </c>
      <c r="K41" s="5">
        <f t="shared" si="3"/>
        <v>5</v>
      </c>
      <c r="L41" s="44"/>
    </row>
    <row r="42" spans="1:12">
      <c r="A42" s="5">
        <v>33</v>
      </c>
      <c r="B42" s="42" t="str">
        <f>IF(Registrations!$J43="Y",Registrations!$D43,"")</f>
        <v>Sibly, John</v>
      </c>
      <c r="C42" s="5" t="str">
        <f>IF(Registrations!$J43="Y",Registrations!$E43,"")</f>
        <v xml:space="preserve">RVAC </v>
      </c>
      <c r="D42" s="5" t="str">
        <f>IF(Registrations!$J43="Y",IF(Registrations!$F43&gt; "",Registrations!$F43,""),"")</f>
        <v>Eagles</v>
      </c>
      <c r="E42" s="44">
        <v>24</v>
      </c>
      <c r="F42" s="44">
        <v>96</v>
      </c>
      <c r="G42" s="44">
        <v>80</v>
      </c>
      <c r="H42" s="5">
        <f t="shared" ref="H42:H69" si="4">SUM(E42:G42)</f>
        <v>200</v>
      </c>
      <c r="I42" s="43">
        <f t="shared" ref="I42:I69" si="5">IF(SUM($E42:$G42)&gt;0, AVERAGE($E42:$G42),"")</f>
        <v>66.666666666666671</v>
      </c>
      <c r="J42" s="7">
        <f t="shared" ref="J42:J69" si="6">$H42/MAX($H$10:$H$69)*100</f>
        <v>71.68458781362007</v>
      </c>
      <c r="K42" s="5">
        <f t="shared" ref="K42:K69" si="7">IF(COUNT($E42:$G42)&gt;0,RANK($J42,$J$10:$J$69,0),"")</f>
        <v>26</v>
      </c>
      <c r="L42" s="44"/>
    </row>
    <row r="43" spans="1:12">
      <c r="A43" s="5">
        <v>34</v>
      </c>
      <c r="B43" s="42" t="str">
        <f>IF(Registrations!$J44="Y",Registrations!$D44,"")</f>
        <v>Hulley, Steve</v>
      </c>
      <c r="C43" s="5" t="str">
        <f>IF(Registrations!$J44="Y",Registrations!$E44,"")</f>
        <v xml:space="preserve">RVAC </v>
      </c>
      <c r="D43" s="5" t="str">
        <f>IF(Registrations!$J44="Y",IF(Registrations!$F44&gt; "",Registrations!$F44,""),"")</f>
        <v>Falcons</v>
      </c>
      <c r="E43" s="44">
        <v>29</v>
      </c>
      <c r="F43" s="44">
        <v>79</v>
      </c>
      <c r="G43" s="44">
        <v>43</v>
      </c>
      <c r="H43" s="5">
        <f t="shared" si="4"/>
        <v>151</v>
      </c>
      <c r="I43" s="43">
        <f t="shared" si="5"/>
        <v>50.333333333333336</v>
      </c>
      <c r="J43" s="7">
        <f t="shared" si="6"/>
        <v>54.121863799283155</v>
      </c>
      <c r="K43" s="5">
        <f t="shared" si="7"/>
        <v>28</v>
      </c>
      <c r="L43" s="44"/>
    </row>
    <row r="44" spans="1:12">
      <c r="A44" s="5">
        <v>35</v>
      </c>
      <c r="B44" s="42" t="str">
        <f>IF(Registrations!$J45="Y",Registrations!$D45,"")</f>
        <v>Stopp, Andrew</v>
      </c>
      <c r="C44" s="5" t="str">
        <f>IF(Registrations!$J45="Y",Registrations!$E45,"")</f>
        <v xml:space="preserve">RVAC </v>
      </c>
      <c r="D44" s="5" t="str">
        <f>IF(Registrations!$J45="Y",IF(Registrations!$F45&gt; "",Registrations!$F45,""),"")</f>
        <v>Falcons</v>
      </c>
      <c r="E44" s="44">
        <v>79</v>
      </c>
      <c r="F44" s="44">
        <v>99</v>
      </c>
      <c r="G44" s="44">
        <v>83</v>
      </c>
      <c r="H44" s="5">
        <f t="shared" si="4"/>
        <v>261</v>
      </c>
      <c r="I44" s="43">
        <f t="shared" si="5"/>
        <v>87</v>
      </c>
      <c r="J44" s="7">
        <f t="shared" si="6"/>
        <v>93.548387096774192</v>
      </c>
      <c r="K44" s="5">
        <f t="shared" si="7"/>
        <v>4</v>
      </c>
      <c r="L44" s="44"/>
    </row>
    <row r="45" spans="1:12">
      <c r="A45" s="5">
        <v>36</v>
      </c>
      <c r="B45" s="42" t="str">
        <f>IF(Registrations!$J46="Y",Registrations!$D46,"")</f>
        <v/>
      </c>
      <c r="C45" s="5" t="str">
        <f>IF(Registrations!$J46="Y",Registrations!$E46,"")</f>
        <v/>
      </c>
      <c r="D45" s="5" t="str">
        <f>IF(Registrations!$J46="Y",IF(Registrations!$F46&gt; "",Registrations!$F46,""),"")</f>
        <v/>
      </c>
      <c r="E45" s="44"/>
      <c r="F45" s="44"/>
      <c r="G45" s="44"/>
      <c r="H45" s="5">
        <f t="shared" si="4"/>
        <v>0</v>
      </c>
      <c r="I45" s="43" t="str">
        <f t="shared" si="5"/>
        <v/>
      </c>
      <c r="J45" s="7">
        <f t="shared" si="6"/>
        <v>0</v>
      </c>
      <c r="K45" s="5" t="str">
        <f t="shared" si="7"/>
        <v/>
      </c>
      <c r="L45" s="44"/>
    </row>
    <row r="46" spans="1:12">
      <c r="A46" s="5">
        <v>37</v>
      </c>
      <c r="B46" s="42" t="str">
        <f>IF(Registrations!$J47="Y",Registrations!$D47,"")</f>
        <v>Crombie, Owen</v>
      </c>
      <c r="C46" s="5" t="str">
        <f>IF(Registrations!$J47="Y",Registrations!$E47,"")</f>
        <v xml:space="preserve">RVAC </v>
      </c>
      <c r="D46" s="5" t="str">
        <f>IF(Registrations!$J47="Y",IF(Registrations!$F47&gt; "",Registrations!$F47,""),"")</f>
        <v>Falcons</v>
      </c>
      <c r="E46" s="44">
        <v>45</v>
      </c>
      <c r="F46" s="44">
        <v>93</v>
      </c>
      <c r="G46" s="44">
        <v>0</v>
      </c>
      <c r="H46" s="5">
        <f t="shared" si="4"/>
        <v>138</v>
      </c>
      <c r="I46" s="43">
        <f t="shared" si="5"/>
        <v>46</v>
      </c>
      <c r="J46" s="7">
        <f t="shared" si="6"/>
        <v>49.462365591397848</v>
      </c>
      <c r="K46" s="5">
        <f t="shared" si="7"/>
        <v>31</v>
      </c>
      <c r="L46" s="44"/>
    </row>
    <row r="47" spans="1:12">
      <c r="A47" s="5">
        <v>38</v>
      </c>
      <c r="B47" s="42" t="str">
        <f>IF(Registrations!$J48="Y",Registrations!$D48,"")</f>
        <v>Campbell, Dave</v>
      </c>
      <c r="C47" s="5" t="str">
        <f>IF(Registrations!$J48="Y",Registrations!$E48,"")</f>
        <v>Taur</v>
      </c>
      <c r="D47" s="5" t="str">
        <f>IF(Registrations!$J48="Y",IF(Registrations!$F48&gt; "",Registrations!$F48,""),"")</f>
        <v/>
      </c>
      <c r="E47" s="44">
        <v>100</v>
      </c>
      <c r="F47" s="44">
        <v>90</v>
      </c>
      <c r="G47" s="44">
        <v>89</v>
      </c>
      <c r="H47" s="5">
        <f t="shared" si="4"/>
        <v>279</v>
      </c>
      <c r="I47" s="43">
        <f t="shared" si="5"/>
        <v>93</v>
      </c>
      <c r="J47" s="7">
        <f t="shared" si="6"/>
        <v>100</v>
      </c>
      <c r="K47" s="5">
        <f t="shared" si="7"/>
        <v>1</v>
      </c>
      <c r="L47" s="44"/>
    </row>
    <row r="48" spans="1:12">
      <c r="A48" s="5">
        <v>39</v>
      </c>
      <c r="B48" s="42" t="str">
        <f>IF(Registrations!$J49="Y",Registrations!$D49,"")</f>
        <v>Tonkin, Gary</v>
      </c>
      <c r="C48" s="5" t="str">
        <f>IF(Registrations!$J49="Y",Registrations!$E49,"")</f>
        <v>MRAC</v>
      </c>
      <c r="D48" s="5" t="str">
        <f>IF(Registrations!$J49="Y",IF(Registrations!$F49&gt; "",Registrations!$F49,""),"")</f>
        <v/>
      </c>
      <c r="E48" s="44">
        <v>82</v>
      </c>
      <c r="F48" s="44">
        <v>65</v>
      </c>
      <c r="G48" s="44">
        <v>80</v>
      </c>
      <c r="H48" s="5">
        <f t="shared" si="4"/>
        <v>227</v>
      </c>
      <c r="I48" s="43">
        <f t="shared" si="5"/>
        <v>75.666666666666671</v>
      </c>
      <c r="J48" s="7">
        <f t="shared" si="6"/>
        <v>81.362007168458788</v>
      </c>
      <c r="K48" s="5">
        <f t="shared" si="7"/>
        <v>17</v>
      </c>
      <c r="L48" s="44"/>
    </row>
    <row r="49" spans="1:12">
      <c r="A49" s="5">
        <v>40</v>
      </c>
      <c r="B49" s="42" t="str">
        <f>IF(Registrations!$J50="Y",Registrations!$D50,"")</f>
        <v>Davies, Campbell</v>
      </c>
      <c r="C49" s="5" t="str">
        <f>IF(Registrations!$J50="Y",Registrations!$E50,"")</f>
        <v>LVAC</v>
      </c>
      <c r="D49" s="5" t="str">
        <f>IF(Registrations!$J50="Y",IF(Registrations!$F50&gt; "",Registrations!$F50,""),"")</f>
        <v/>
      </c>
      <c r="E49" s="44">
        <v>88</v>
      </c>
      <c r="F49" s="44">
        <v>38</v>
      </c>
      <c r="G49" s="44">
        <v>100</v>
      </c>
      <c r="H49" s="5">
        <f t="shared" si="4"/>
        <v>226</v>
      </c>
      <c r="I49" s="43">
        <f t="shared" si="5"/>
        <v>75.333333333333329</v>
      </c>
      <c r="J49" s="7">
        <f t="shared" si="6"/>
        <v>81.003584229390682</v>
      </c>
      <c r="K49" s="5">
        <f t="shared" si="7"/>
        <v>19</v>
      </c>
      <c r="L49" s="44"/>
    </row>
    <row r="50" spans="1:12">
      <c r="A50" s="5">
        <v>41</v>
      </c>
      <c r="B50" s="42" t="str">
        <f>IF(Registrations!$J51="Y",Registrations!$D51,"")</f>
        <v/>
      </c>
      <c r="C50" s="5" t="str">
        <f>IF(Registrations!$J51="Y",Registrations!$E51,"")</f>
        <v/>
      </c>
      <c r="D50" s="5" t="str">
        <f>IF(Registrations!$J51="Y",IF(Registrations!$F51&gt; "",Registrations!$F51,""),"")</f>
        <v/>
      </c>
      <c r="E50" s="44"/>
      <c r="F50" s="44"/>
      <c r="G50" s="44"/>
      <c r="H50" s="5">
        <f t="shared" si="4"/>
        <v>0</v>
      </c>
      <c r="I50" s="43" t="str">
        <f t="shared" si="5"/>
        <v/>
      </c>
      <c r="J50" s="7">
        <f t="shared" si="6"/>
        <v>0</v>
      </c>
      <c r="K50" s="5" t="str">
        <f t="shared" si="7"/>
        <v/>
      </c>
      <c r="L50" s="44"/>
    </row>
    <row r="51" spans="1:12">
      <c r="A51" s="5">
        <v>42</v>
      </c>
      <c r="B51" s="42" t="str">
        <f>IF(Registrations!$J52="Y",Registrations!$D52,"")</f>
        <v/>
      </c>
      <c r="C51" s="5" t="str">
        <f>IF(Registrations!$J52="Y",Registrations!$E52,"")</f>
        <v/>
      </c>
      <c r="D51" s="5" t="str">
        <f>IF(Registrations!$J52="Y",IF(Registrations!$F52&gt; "",Registrations!$F52,""),"")</f>
        <v/>
      </c>
      <c r="E51" s="44"/>
      <c r="F51" s="44"/>
      <c r="G51" s="44"/>
      <c r="H51" s="5">
        <f t="shared" si="4"/>
        <v>0</v>
      </c>
      <c r="I51" s="43" t="str">
        <f t="shared" si="5"/>
        <v/>
      </c>
      <c r="J51" s="7">
        <f t="shared" si="6"/>
        <v>0</v>
      </c>
      <c r="K51" s="5" t="str">
        <f t="shared" si="7"/>
        <v/>
      </c>
      <c r="L51" s="44"/>
    </row>
    <row r="52" spans="1:12">
      <c r="A52" s="5">
        <v>43</v>
      </c>
      <c r="B52" s="42" t="str">
        <f>IF(Registrations!$J53="Y",Registrations!$D53,"")</f>
        <v/>
      </c>
      <c r="C52" s="5" t="str">
        <f>IF(Registrations!$J53="Y",Registrations!$E53,"")</f>
        <v/>
      </c>
      <c r="D52" s="5" t="str">
        <f>IF(Registrations!$J53="Y",IF(Registrations!$F53&gt; "",Registrations!$F53,""),"")</f>
        <v/>
      </c>
      <c r="E52" s="44"/>
      <c r="F52" s="44"/>
      <c r="G52" s="44"/>
      <c r="H52" s="5">
        <f t="shared" si="4"/>
        <v>0</v>
      </c>
      <c r="I52" s="43" t="str">
        <f t="shared" si="5"/>
        <v/>
      </c>
      <c r="J52" s="7">
        <f t="shared" si="6"/>
        <v>0</v>
      </c>
      <c r="K52" s="5" t="str">
        <f t="shared" si="7"/>
        <v/>
      </c>
      <c r="L52" s="44"/>
    </row>
    <row r="53" spans="1:12">
      <c r="A53" s="5">
        <v>44</v>
      </c>
      <c r="B53" s="42" t="str">
        <f>IF(Registrations!$J54="Y",Registrations!$D54,"")</f>
        <v/>
      </c>
      <c r="C53" s="5" t="str">
        <f>IF(Registrations!$J54="Y",Registrations!$E54,"")</f>
        <v/>
      </c>
      <c r="D53" s="5" t="str">
        <f>IF(Registrations!$J54="Y",IF(Registrations!$F54&gt; "",Registrations!$F54,""),"")</f>
        <v/>
      </c>
      <c r="E53" s="44"/>
      <c r="F53" s="44"/>
      <c r="G53" s="44"/>
      <c r="H53" s="5">
        <f t="shared" si="4"/>
        <v>0</v>
      </c>
      <c r="I53" s="43" t="str">
        <f t="shared" si="5"/>
        <v/>
      </c>
      <c r="J53" s="7">
        <f t="shared" si="6"/>
        <v>0</v>
      </c>
      <c r="K53" s="5" t="str">
        <f t="shared" si="7"/>
        <v/>
      </c>
      <c r="L53" s="44"/>
    </row>
    <row r="54" spans="1:12">
      <c r="A54" s="5">
        <v>45</v>
      </c>
      <c r="B54" s="42" t="str">
        <f>IF(Registrations!$J55="Y",Registrations!$D55,"")</f>
        <v/>
      </c>
      <c r="C54" s="5" t="str">
        <f>IF(Registrations!$J55="Y",Registrations!$E55,"")</f>
        <v/>
      </c>
      <c r="D54" s="5" t="str">
        <f>IF(Registrations!$J55="Y",IF(Registrations!$F55&gt; "",Registrations!$F55,""),"")</f>
        <v/>
      </c>
      <c r="E54" s="44"/>
      <c r="F54" s="44"/>
      <c r="G54" s="44"/>
      <c r="H54" s="5">
        <f t="shared" si="4"/>
        <v>0</v>
      </c>
      <c r="I54" s="43" t="str">
        <f t="shared" si="5"/>
        <v/>
      </c>
      <c r="J54" s="7">
        <f t="shared" si="6"/>
        <v>0</v>
      </c>
      <c r="K54" s="5" t="str">
        <f t="shared" si="7"/>
        <v/>
      </c>
      <c r="L54" s="44"/>
    </row>
    <row r="55" spans="1:12">
      <c r="A55" s="5">
        <v>46</v>
      </c>
      <c r="B55" s="42" t="str">
        <f>IF(Registrations!$J56="Y",Registrations!$D56,"")</f>
        <v/>
      </c>
      <c r="C55" s="5" t="str">
        <f>IF(Registrations!$J56="Y",Registrations!$E56,"")</f>
        <v/>
      </c>
      <c r="D55" s="5" t="str">
        <f>IF(Registrations!$J56="Y",IF(Registrations!$F56&gt; "",Registrations!$F56,""),"")</f>
        <v/>
      </c>
      <c r="E55" s="44"/>
      <c r="F55" s="44"/>
      <c r="G55" s="44"/>
      <c r="H55" s="5">
        <f t="shared" si="4"/>
        <v>0</v>
      </c>
      <c r="I55" s="43" t="str">
        <f t="shared" si="5"/>
        <v/>
      </c>
      <c r="J55" s="7">
        <f t="shared" si="6"/>
        <v>0</v>
      </c>
      <c r="K55" s="5" t="str">
        <f t="shared" si="7"/>
        <v/>
      </c>
      <c r="L55" s="44"/>
    </row>
    <row r="56" spans="1:12">
      <c r="A56" s="5">
        <v>47</v>
      </c>
      <c r="B56" s="42" t="str">
        <f>IF(Registrations!$J57="Y",Registrations!$D57,"")</f>
        <v/>
      </c>
      <c r="C56" s="5" t="str">
        <f>IF(Registrations!$J57="Y",Registrations!$E57,"")</f>
        <v/>
      </c>
      <c r="D56" s="5" t="str">
        <f>IF(Registrations!$J57="Y",IF(Registrations!$F57&gt; "",Registrations!$F57,""),"")</f>
        <v/>
      </c>
      <c r="E56" s="44"/>
      <c r="F56" s="44"/>
      <c r="G56" s="44"/>
      <c r="H56" s="5">
        <f t="shared" si="4"/>
        <v>0</v>
      </c>
      <c r="I56" s="43" t="str">
        <f t="shared" si="5"/>
        <v/>
      </c>
      <c r="J56" s="7">
        <f t="shared" si="6"/>
        <v>0</v>
      </c>
      <c r="K56" s="5" t="str">
        <f t="shared" si="7"/>
        <v/>
      </c>
      <c r="L56" s="44"/>
    </row>
    <row r="57" spans="1:12">
      <c r="A57" s="5">
        <v>48</v>
      </c>
      <c r="B57" s="42" t="str">
        <f>IF(Registrations!$J58="Y",Registrations!$D58,"")</f>
        <v/>
      </c>
      <c r="C57" s="5" t="str">
        <f>IF(Registrations!$J58="Y",Registrations!$E58,"")</f>
        <v/>
      </c>
      <c r="D57" s="5" t="str">
        <f>IF(Registrations!$J58="Y",IF(Registrations!$F58&gt; "",Registrations!$F58,""),"")</f>
        <v/>
      </c>
      <c r="E57" s="44"/>
      <c r="F57" s="44"/>
      <c r="G57" s="44"/>
      <c r="H57" s="5">
        <f t="shared" si="4"/>
        <v>0</v>
      </c>
      <c r="I57" s="43" t="str">
        <f t="shared" si="5"/>
        <v/>
      </c>
      <c r="J57" s="7">
        <f t="shared" si="6"/>
        <v>0</v>
      </c>
      <c r="K57" s="5" t="str">
        <f t="shared" si="7"/>
        <v/>
      </c>
      <c r="L57" s="44"/>
    </row>
    <row r="58" spans="1:12">
      <c r="A58" s="5">
        <v>49</v>
      </c>
      <c r="B58" s="42" t="str">
        <f>IF(Registrations!$J59="Y",Registrations!$D59,"")</f>
        <v/>
      </c>
      <c r="C58" s="5" t="str">
        <f>IF(Registrations!$J59="Y",Registrations!$E59,"")</f>
        <v/>
      </c>
      <c r="D58" s="5" t="str">
        <f>IF(Registrations!$J59="Y",IF(Registrations!$F59&gt; "",Registrations!$F59,""),"")</f>
        <v/>
      </c>
      <c r="E58" s="44"/>
      <c r="F58" s="44"/>
      <c r="G58" s="44"/>
      <c r="H58" s="5">
        <f t="shared" si="4"/>
        <v>0</v>
      </c>
      <c r="I58" s="43" t="str">
        <f t="shared" si="5"/>
        <v/>
      </c>
      <c r="J58" s="7">
        <f t="shared" si="6"/>
        <v>0</v>
      </c>
      <c r="K58" s="5" t="str">
        <f t="shared" si="7"/>
        <v/>
      </c>
      <c r="L58" s="44"/>
    </row>
    <row r="59" spans="1:12">
      <c r="A59" s="5">
        <v>50</v>
      </c>
      <c r="B59" s="42" t="str">
        <f>IF(Registrations!$J60="Y",Registrations!$D60,"")</f>
        <v/>
      </c>
      <c r="C59" s="5" t="str">
        <f>IF(Registrations!$J60="Y",Registrations!$E60,"")</f>
        <v/>
      </c>
      <c r="D59" s="5" t="str">
        <f>IF(Registrations!$J60="Y",IF(Registrations!$F60&gt; "",Registrations!$F60,""),"")</f>
        <v/>
      </c>
      <c r="E59" s="44"/>
      <c r="F59" s="44"/>
      <c r="G59" s="44"/>
      <c r="H59" s="5">
        <f t="shared" si="4"/>
        <v>0</v>
      </c>
      <c r="I59" s="43" t="str">
        <f t="shared" si="5"/>
        <v/>
      </c>
      <c r="J59" s="7">
        <f t="shared" si="6"/>
        <v>0</v>
      </c>
      <c r="K59" s="5" t="str">
        <f t="shared" si="7"/>
        <v/>
      </c>
      <c r="L59" s="44"/>
    </row>
    <row r="60" spans="1:12">
      <c r="A60" s="5">
        <v>51</v>
      </c>
      <c r="B60" s="42" t="str">
        <f>IF(Registrations!$J61="Y",Registrations!$D61,"")</f>
        <v/>
      </c>
      <c r="C60" s="5" t="str">
        <f>IF(Registrations!$J61="Y",Registrations!$E61,"")</f>
        <v/>
      </c>
      <c r="D60" s="5" t="str">
        <f>IF(Registrations!$J61="Y",IF(Registrations!$F61&gt; "",Registrations!$F61,""),"")</f>
        <v/>
      </c>
      <c r="E60" s="44"/>
      <c r="F60" s="44"/>
      <c r="G60" s="44"/>
      <c r="H60" s="5">
        <f t="shared" si="4"/>
        <v>0</v>
      </c>
      <c r="I60" s="43" t="str">
        <f t="shared" si="5"/>
        <v/>
      </c>
      <c r="J60" s="7">
        <f t="shared" si="6"/>
        <v>0</v>
      </c>
      <c r="K60" s="5" t="str">
        <f t="shared" si="7"/>
        <v/>
      </c>
      <c r="L60" s="44"/>
    </row>
    <row r="61" spans="1:12">
      <c r="A61" s="5">
        <v>52</v>
      </c>
      <c r="B61" s="42" t="str">
        <f>IF(Registrations!$J62="Y",Registrations!$D62,"")</f>
        <v/>
      </c>
      <c r="C61" s="5" t="str">
        <f>IF(Registrations!$J62="Y",Registrations!$E62,"")</f>
        <v/>
      </c>
      <c r="D61" s="5" t="str">
        <f>IF(Registrations!$J62="Y",IF(Registrations!$F62&gt; "",Registrations!$F62,""),"")</f>
        <v/>
      </c>
      <c r="E61" s="44"/>
      <c r="F61" s="44"/>
      <c r="G61" s="44"/>
      <c r="H61" s="5">
        <f t="shared" si="4"/>
        <v>0</v>
      </c>
      <c r="I61" s="43" t="str">
        <f t="shared" si="5"/>
        <v/>
      </c>
      <c r="J61" s="7">
        <f t="shared" si="6"/>
        <v>0</v>
      </c>
      <c r="K61" s="5" t="str">
        <f t="shared" si="7"/>
        <v/>
      </c>
      <c r="L61" s="44"/>
    </row>
    <row r="62" spans="1:12">
      <c r="A62" s="5">
        <v>53</v>
      </c>
      <c r="B62" s="42" t="str">
        <f>IF(Registrations!$J63="Y",Registrations!$D63,"")</f>
        <v/>
      </c>
      <c r="C62" s="5" t="str">
        <f>IF(Registrations!$J63="Y",Registrations!$E63,"")</f>
        <v/>
      </c>
      <c r="D62" s="5" t="str">
        <f>IF(Registrations!$J63="Y",IF(Registrations!$F63&gt; "",Registrations!$F63,""),"")</f>
        <v/>
      </c>
      <c r="E62" s="44"/>
      <c r="F62" s="44"/>
      <c r="G62" s="44"/>
      <c r="H62" s="5">
        <f t="shared" si="4"/>
        <v>0</v>
      </c>
      <c r="I62" s="43" t="str">
        <f t="shared" si="5"/>
        <v/>
      </c>
      <c r="J62" s="7">
        <f t="shared" si="6"/>
        <v>0</v>
      </c>
      <c r="K62" s="5" t="str">
        <f t="shared" si="7"/>
        <v/>
      </c>
      <c r="L62" s="44"/>
    </row>
    <row r="63" spans="1:12">
      <c r="A63" s="5">
        <v>54</v>
      </c>
      <c r="B63" s="42" t="str">
        <f>IF(Registrations!$J64="Y",Registrations!$D64,"")</f>
        <v/>
      </c>
      <c r="C63" s="5" t="str">
        <f>IF(Registrations!$J64="Y",Registrations!$E64,"")</f>
        <v/>
      </c>
      <c r="D63" s="5" t="str">
        <f>IF(Registrations!$J64="Y",IF(Registrations!$F64&gt; "",Registrations!$F64,""),"")</f>
        <v/>
      </c>
      <c r="E63" s="44"/>
      <c r="F63" s="44"/>
      <c r="G63" s="44"/>
      <c r="H63" s="5">
        <f t="shared" si="4"/>
        <v>0</v>
      </c>
      <c r="I63" s="43" t="str">
        <f t="shared" si="5"/>
        <v/>
      </c>
      <c r="J63" s="7">
        <f t="shared" si="6"/>
        <v>0</v>
      </c>
      <c r="K63" s="5" t="str">
        <f t="shared" si="7"/>
        <v/>
      </c>
      <c r="L63" s="44"/>
    </row>
    <row r="64" spans="1:12">
      <c r="A64" s="5">
        <v>55</v>
      </c>
      <c r="B64" s="42" t="str">
        <f>IF(Registrations!$J65="Y",Registrations!$D65,"")</f>
        <v/>
      </c>
      <c r="C64" s="5" t="str">
        <f>IF(Registrations!$J65="Y",Registrations!$E65,"")</f>
        <v/>
      </c>
      <c r="D64" s="5" t="str">
        <f>IF(Registrations!$J65="Y",IF(Registrations!$F65&gt; "",Registrations!$F65,""),"")</f>
        <v/>
      </c>
      <c r="E64" s="44"/>
      <c r="F64" s="44"/>
      <c r="G64" s="44"/>
      <c r="H64" s="5">
        <f t="shared" si="4"/>
        <v>0</v>
      </c>
      <c r="I64" s="43" t="str">
        <f t="shared" si="5"/>
        <v/>
      </c>
      <c r="J64" s="7">
        <f t="shared" si="6"/>
        <v>0</v>
      </c>
      <c r="K64" s="5" t="str">
        <f t="shared" si="7"/>
        <v/>
      </c>
      <c r="L64" s="44"/>
    </row>
    <row r="65" spans="1:12">
      <c r="A65" s="5">
        <v>56</v>
      </c>
      <c r="B65" s="42" t="str">
        <f>IF(Registrations!$J66="Y",Registrations!$D66,"")</f>
        <v/>
      </c>
      <c r="C65" s="5" t="str">
        <f>IF(Registrations!$J66="Y",Registrations!$E66,"")</f>
        <v/>
      </c>
      <c r="D65" s="5" t="str">
        <f>IF(Registrations!$J66="Y",IF(Registrations!$F66&gt; "",Registrations!$F66,""),"")</f>
        <v/>
      </c>
      <c r="E65" s="44"/>
      <c r="F65" s="44"/>
      <c r="G65" s="44"/>
      <c r="H65" s="5">
        <f t="shared" si="4"/>
        <v>0</v>
      </c>
      <c r="I65" s="43" t="str">
        <f t="shared" si="5"/>
        <v/>
      </c>
      <c r="J65" s="7">
        <f t="shared" si="6"/>
        <v>0</v>
      </c>
      <c r="K65" s="5" t="str">
        <f t="shared" si="7"/>
        <v/>
      </c>
      <c r="L65" s="44"/>
    </row>
    <row r="66" spans="1:12">
      <c r="A66" s="5">
        <v>57</v>
      </c>
      <c r="B66" s="42" t="str">
        <f>IF(Registrations!$J67="Y",Registrations!$D67,"")</f>
        <v/>
      </c>
      <c r="C66" s="5" t="str">
        <f>IF(Registrations!$J67="Y",Registrations!$E67,"")</f>
        <v/>
      </c>
      <c r="D66" s="5" t="str">
        <f>IF(Registrations!$J67="Y",IF(Registrations!$F67&gt; "",Registrations!$F67,""),"")</f>
        <v/>
      </c>
      <c r="E66" s="44"/>
      <c r="F66" s="44"/>
      <c r="G66" s="44"/>
      <c r="H66" s="5">
        <f t="shared" si="4"/>
        <v>0</v>
      </c>
      <c r="I66" s="43" t="str">
        <f t="shared" si="5"/>
        <v/>
      </c>
      <c r="J66" s="7">
        <f t="shared" si="6"/>
        <v>0</v>
      </c>
      <c r="K66" s="5" t="str">
        <f t="shared" si="7"/>
        <v/>
      </c>
      <c r="L66" s="44"/>
    </row>
    <row r="67" spans="1:12">
      <c r="A67" s="5">
        <v>58</v>
      </c>
      <c r="B67" s="42" t="str">
        <f>IF(Registrations!$J68="Y",Registrations!$D68,"")</f>
        <v/>
      </c>
      <c r="C67" s="5" t="str">
        <f>IF(Registrations!$J68="Y",Registrations!$E68,"")</f>
        <v/>
      </c>
      <c r="D67" s="5" t="str">
        <f>IF(Registrations!$J68="Y",IF(Registrations!$F68&gt; "",Registrations!$F68,""),"")</f>
        <v/>
      </c>
      <c r="E67" s="44"/>
      <c r="F67" s="44"/>
      <c r="G67" s="44"/>
      <c r="H67" s="5">
        <f t="shared" si="4"/>
        <v>0</v>
      </c>
      <c r="I67" s="43" t="str">
        <f t="shared" si="5"/>
        <v/>
      </c>
      <c r="J67" s="7">
        <f t="shared" si="6"/>
        <v>0</v>
      </c>
      <c r="K67" s="5" t="str">
        <f t="shared" si="7"/>
        <v/>
      </c>
      <c r="L67" s="44"/>
    </row>
    <row r="68" spans="1:12">
      <c r="A68" s="5">
        <v>59</v>
      </c>
      <c r="B68" s="42" t="str">
        <f>IF(Registrations!$J69="Y",Registrations!$D69,"")</f>
        <v/>
      </c>
      <c r="C68" s="5" t="str">
        <f>IF(Registrations!$J69="Y",Registrations!$E69,"")</f>
        <v/>
      </c>
      <c r="D68" s="5" t="str">
        <f>IF(Registrations!$J69="Y",IF(Registrations!$F69&gt; "",Registrations!$F69,""),"")</f>
        <v/>
      </c>
      <c r="E68" s="44"/>
      <c r="F68" s="44"/>
      <c r="G68" s="44"/>
      <c r="H68" s="5">
        <f t="shared" si="4"/>
        <v>0</v>
      </c>
      <c r="I68" s="43" t="str">
        <f t="shared" si="5"/>
        <v/>
      </c>
      <c r="J68" s="7">
        <f t="shared" si="6"/>
        <v>0</v>
      </c>
      <c r="K68" s="5" t="str">
        <f t="shared" si="7"/>
        <v/>
      </c>
      <c r="L68" s="44"/>
    </row>
    <row r="69" spans="1:12">
      <c r="A69" s="5">
        <v>60</v>
      </c>
      <c r="B69" s="42" t="str">
        <f>IF(Registrations!$J70="Y",Registrations!$D70,"")</f>
        <v/>
      </c>
      <c r="C69" s="5" t="str">
        <f>IF(Registrations!$J70="Y",Registrations!$E70,"")</f>
        <v/>
      </c>
      <c r="D69" s="5" t="str">
        <f>IF(Registrations!$J70="Y",IF(Registrations!$F70&gt; "",Registrations!$F70,""),"")</f>
        <v/>
      </c>
      <c r="E69" s="44"/>
      <c r="F69" s="44"/>
      <c r="G69" s="44"/>
      <c r="H69" s="5">
        <f t="shared" si="4"/>
        <v>0</v>
      </c>
      <c r="I69" s="43" t="str">
        <f t="shared" si="5"/>
        <v/>
      </c>
      <c r="J69" s="7">
        <f t="shared" si="6"/>
        <v>0</v>
      </c>
      <c r="K69" s="5" t="str">
        <f t="shared" si="7"/>
        <v/>
      </c>
      <c r="L69" s="44"/>
    </row>
    <row r="72" spans="1:12">
      <c r="A72" s="2" t="s">
        <v>32</v>
      </c>
    </row>
    <row r="73" spans="1:12" s="6" customFormat="1">
      <c r="A73" s="62" t="s">
        <v>2</v>
      </c>
      <c r="B73" s="65" t="s">
        <v>3</v>
      </c>
      <c r="C73" s="62" t="s">
        <v>66</v>
      </c>
      <c r="D73" s="62" t="s">
        <v>67</v>
      </c>
      <c r="E73" s="62" t="s">
        <v>24</v>
      </c>
      <c r="F73" s="62" t="s">
        <v>25</v>
      </c>
      <c r="G73" s="62" t="s">
        <v>26</v>
      </c>
      <c r="H73" s="62" t="s">
        <v>23</v>
      </c>
      <c r="I73" s="68" t="s">
        <v>27</v>
      </c>
      <c r="J73" s="66" t="s">
        <v>28</v>
      </c>
      <c r="K73" s="62" t="s">
        <v>29</v>
      </c>
    </row>
    <row r="74" spans="1:12">
      <c r="A74" s="5">
        <v>1</v>
      </c>
      <c r="B74" s="42" t="str">
        <f>IF(Registrations!$J11="Y",Registrations!$D11,"")</f>
        <v>ten Broeke, Ed</v>
      </c>
      <c r="C74" s="5" t="str">
        <f>IF(Registrations!$J11="Y",Registrations!$E11,"")</f>
        <v xml:space="preserve">ACST </v>
      </c>
      <c r="D74" s="5" t="str">
        <f>IF(Registrations!$J11="Y",IF(Registrations!$F11&gt; "",Registrations!$F11,""),"")</f>
        <v>Team 1</v>
      </c>
      <c r="E74" s="45">
        <v>86</v>
      </c>
      <c r="F74" s="45">
        <v>73</v>
      </c>
      <c r="G74" s="45">
        <v>68</v>
      </c>
      <c r="H74" s="5">
        <f>SUM(E74:G74)</f>
        <v>227</v>
      </c>
      <c r="I74" s="43">
        <f t="shared" ref="I74:I133" si="8">IF(SUM($E74:$G74)&gt;0, AVERAGE($E74:$G74),"")</f>
        <v>75.666666666666671</v>
      </c>
      <c r="J74" s="7">
        <f>$H74/MAX($H$74:$H$133)*100</f>
        <v>81.362007168458788</v>
      </c>
      <c r="K74" s="5">
        <f t="shared" ref="K74:K133" si="9">IF(COUNT($E74:$G74)&gt;0,RANK($J74,$J$10:$J$69,0),"")</f>
        <v>17</v>
      </c>
    </row>
    <row r="75" spans="1:12">
      <c r="A75" s="5">
        <v>2</v>
      </c>
      <c r="B75" s="42" t="str">
        <f>IF(Registrations!$J12="Y",Registrations!$D12,"")</f>
        <v>Steane, Mal</v>
      </c>
      <c r="C75" s="5" t="str">
        <f>IF(Registrations!$J12="Y",Registrations!$E12,"")</f>
        <v xml:space="preserve">ACST </v>
      </c>
      <c r="D75" s="5" t="str">
        <f>IF(Registrations!$J12="Y",IF(Registrations!$F12&gt; "",Registrations!$F12,""),"")</f>
        <v>Team 1</v>
      </c>
      <c r="E75" s="45">
        <v>90</v>
      </c>
      <c r="F75" s="45">
        <v>68</v>
      </c>
      <c r="G75" s="45">
        <v>83</v>
      </c>
      <c r="H75" s="5">
        <f t="shared" ref="H75:H133" si="10">SUM(E75:G75)</f>
        <v>241</v>
      </c>
      <c r="I75" s="43">
        <f t="shared" si="8"/>
        <v>80.333333333333329</v>
      </c>
      <c r="J75" s="7">
        <f t="shared" ref="J75:J133" si="11">$H75/MAX($H$74:$H$133)*100</f>
        <v>86.379928315412187</v>
      </c>
      <c r="K75" s="5">
        <f t="shared" si="9"/>
        <v>13</v>
      </c>
    </row>
    <row r="76" spans="1:12">
      <c r="A76" s="5">
        <v>3</v>
      </c>
      <c r="B76" s="42" t="str">
        <f>IF(Registrations!$J13="Y",Registrations!$D13,"")</f>
        <v>Prairie, Don</v>
      </c>
      <c r="C76" s="5" t="str">
        <f>IF(Registrations!$J13="Y",Registrations!$E13,"")</f>
        <v xml:space="preserve">ACST </v>
      </c>
      <c r="D76" s="5" t="str">
        <f>IF(Registrations!$J13="Y",IF(Registrations!$F13&gt; "",Registrations!$F13,""),"")</f>
        <v>Team 2</v>
      </c>
      <c r="E76" s="45">
        <v>57</v>
      </c>
      <c r="F76" s="45">
        <v>88</v>
      </c>
      <c r="G76" s="45">
        <v>80</v>
      </c>
      <c r="H76" s="5">
        <f t="shared" si="10"/>
        <v>225</v>
      </c>
      <c r="I76" s="43">
        <f t="shared" si="8"/>
        <v>75</v>
      </c>
      <c r="J76" s="7">
        <f t="shared" si="11"/>
        <v>80.645161290322577</v>
      </c>
      <c r="K76" s="5">
        <f t="shared" si="9"/>
        <v>20</v>
      </c>
    </row>
    <row r="77" spans="1:12">
      <c r="A77" s="5">
        <v>4</v>
      </c>
      <c r="B77" s="42" t="str">
        <f>IF(Registrations!$J14="Y",Registrations!$D14,"")</f>
        <v>Broadhead, John</v>
      </c>
      <c r="C77" s="5" t="str">
        <f>IF(Registrations!$J14="Y",Registrations!$E14,"")</f>
        <v xml:space="preserve">ACST </v>
      </c>
      <c r="D77" s="5" t="str">
        <f>IF(Registrations!$J14="Y",IF(Registrations!$F14&gt; "",Registrations!$F14,""),"")</f>
        <v>Team 2</v>
      </c>
      <c r="E77" s="45">
        <v>67</v>
      </c>
      <c r="F77" s="45">
        <v>0</v>
      </c>
      <c r="G77" s="45">
        <v>0</v>
      </c>
      <c r="H77" s="5">
        <f t="shared" si="10"/>
        <v>67</v>
      </c>
      <c r="I77" s="43">
        <f t="shared" si="8"/>
        <v>22.333333333333332</v>
      </c>
      <c r="J77" s="7">
        <f t="shared" si="11"/>
        <v>24.014336917562723</v>
      </c>
      <c r="K77" s="5">
        <f t="shared" si="9"/>
        <v>34</v>
      </c>
    </row>
    <row r="78" spans="1:12">
      <c r="A78" s="5">
        <v>5</v>
      </c>
      <c r="B78" s="42" t="str">
        <f>IF(Registrations!$J15="Y",Registrations!$D15,"")</f>
        <v/>
      </c>
      <c r="C78" s="5" t="str">
        <f>IF(Registrations!$J15="Y",Registrations!$E15,"")</f>
        <v/>
      </c>
      <c r="D78" s="5" t="str">
        <f>IF(Registrations!$J15="Y",IF(Registrations!$F15&gt; "",Registrations!$F15,""),"")</f>
        <v/>
      </c>
      <c r="E78" s="45"/>
      <c r="F78" s="45"/>
      <c r="G78" s="45"/>
      <c r="H78" s="5">
        <f t="shared" si="10"/>
        <v>0</v>
      </c>
      <c r="I78" s="43" t="str">
        <f t="shared" si="8"/>
        <v/>
      </c>
      <c r="J78" s="7">
        <f t="shared" si="11"/>
        <v>0</v>
      </c>
      <c r="K78" s="5" t="str">
        <f t="shared" si="9"/>
        <v/>
      </c>
    </row>
    <row r="79" spans="1:12">
      <c r="A79" s="5">
        <v>6</v>
      </c>
      <c r="B79" s="42" t="str">
        <f>IF(Registrations!$J16="Y",Registrations!$D16,"")</f>
        <v>Peter Waite</v>
      </c>
      <c r="C79" s="5" t="str">
        <f>IF(Registrations!$J16="Y",Registrations!$E16,"")</f>
        <v xml:space="preserve">ACST </v>
      </c>
      <c r="D79" s="5" t="str">
        <f>IF(Registrations!$J16="Y",IF(Registrations!$F16&gt; "",Registrations!$F16,""),"")</f>
        <v>Team 3</v>
      </c>
      <c r="E79" s="45">
        <v>85</v>
      </c>
      <c r="F79" s="45">
        <v>56</v>
      </c>
      <c r="G79" s="45">
        <v>80</v>
      </c>
      <c r="H79" s="5">
        <f t="shared" si="10"/>
        <v>221</v>
      </c>
      <c r="I79" s="43">
        <f t="shared" si="8"/>
        <v>73.666666666666671</v>
      </c>
      <c r="J79" s="7">
        <f t="shared" si="11"/>
        <v>79.211469534050181</v>
      </c>
      <c r="K79" s="5">
        <f t="shared" si="9"/>
        <v>22</v>
      </c>
    </row>
    <row r="80" spans="1:12">
      <c r="A80" s="5">
        <v>7</v>
      </c>
      <c r="B80" s="42" t="str">
        <f>IF(Registrations!$J17="Y",Registrations!$D17,"")</f>
        <v>Bright, John</v>
      </c>
      <c r="C80" s="5" t="str">
        <f>IF(Registrations!$J17="Y",Registrations!$E17,"")</f>
        <v xml:space="preserve">ACST </v>
      </c>
      <c r="D80" s="5" t="str">
        <f>IF(Registrations!$J17="Y",IF(Registrations!$F17&gt; "",Registrations!$F17,""),"")</f>
        <v>Team 3</v>
      </c>
      <c r="E80" s="45">
        <v>85</v>
      </c>
      <c r="F80" s="45">
        <v>89</v>
      </c>
      <c r="G80" s="45">
        <v>98</v>
      </c>
      <c r="H80" s="5">
        <f t="shared" si="10"/>
        <v>272</v>
      </c>
      <c r="I80" s="43">
        <f t="shared" si="8"/>
        <v>90.666666666666671</v>
      </c>
      <c r="J80" s="7">
        <f t="shared" si="11"/>
        <v>97.491039426523301</v>
      </c>
      <c r="K80" s="5">
        <f t="shared" si="9"/>
        <v>3</v>
      </c>
    </row>
    <row r="81" spans="1:11">
      <c r="A81" s="5">
        <v>8</v>
      </c>
      <c r="B81" s="42" t="str">
        <f>IF(Registrations!$J18="Y",Registrations!$D18,"")</f>
        <v>Fenton, Peter</v>
      </c>
      <c r="C81" s="5" t="str">
        <f>IF(Registrations!$J18="Y",Registrations!$E18,"")</f>
        <v xml:space="preserve">ACST </v>
      </c>
      <c r="D81" s="5" t="str">
        <f>IF(Registrations!$J18="Y",IF(Registrations!$F18&gt; "",Registrations!$F18,""),"")</f>
        <v>Team 3</v>
      </c>
      <c r="E81" s="45">
        <v>84</v>
      </c>
      <c r="F81" s="45">
        <v>91</v>
      </c>
      <c r="G81" s="45">
        <v>79</v>
      </c>
      <c r="H81" s="5">
        <f t="shared" si="10"/>
        <v>254</v>
      </c>
      <c r="I81" s="43">
        <f t="shared" si="8"/>
        <v>84.666666666666671</v>
      </c>
      <c r="J81" s="7">
        <f t="shared" si="11"/>
        <v>91.039426523297493</v>
      </c>
      <c r="K81" s="5">
        <f t="shared" si="9"/>
        <v>7</v>
      </c>
    </row>
    <row r="82" spans="1:11">
      <c r="A82" s="5">
        <v>9</v>
      </c>
      <c r="B82" s="42" t="str">
        <f>IF(Registrations!$J19="Y",Registrations!$D19,"")</f>
        <v/>
      </c>
      <c r="C82" s="5" t="str">
        <f>IF(Registrations!$J19="Y",Registrations!$E19,"")</f>
        <v/>
      </c>
      <c r="D82" s="5" t="str">
        <f>IF(Registrations!$J19="Y",IF(Registrations!$F19&gt; "",Registrations!$F19,""),"")</f>
        <v/>
      </c>
      <c r="E82" s="45"/>
      <c r="F82" s="45"/>
      <c r="G82" s="45"/>
      <c r="H82" s="5">
        <f t="shared" si="10"/>
        <v>0</v>
      </c>
      <c r="I82" s="43" t="str">
        <f t="shared" si="8"/>
        <v/>
      </c>
      <c r="J82" s="7">
        <f t="shared" si="11"/>
        <v>0</v>
      </c>
      <c r="K82" s="5" t="str">
        <f t="shared" si="9"/>
        <v/>
      </c>
    </row>
    <row r="83" spans="1:11">
      <c r="A83" s="5">
        <v>10</v>
      </c>
      <c r="B83" s="42" t="str">
        <f>IF(Registrations!$J20="Y",Registrations!$D20,"")</f>
        <v>Reid, Ian</v>
      </c>
      <c r="C83" s="5" t="str">
        <f>IF(Registrations!$J20="Y",Registrations!$E20,"")</f>
        <v>LVAC</v>
      </c>
      <c r="D83" s="5" t="str">
        <f>IF(Registrations!$J20="Y",IF(Registrations!$F20&gt; "",Registrations!$F20,""),"")</f>
        <v/>
      </c>
      <c r="E83" s="45">
        <v>46</v>
      </c>
      <c r="F83" s="45">
        <v>54</v>
      </c>
      <c r="G83" s="45">
        <v>0</v>
      </c>
      <c r="H83" s="5">
        <f t="shared" si="10"/>
        <v>100</v>
      </c>
      <c r="I83" s="43">
        <f t="shared" si="8"/>
        <v>33.333333333333336</v>
      </c>
      <c r="J83" s="7">
        <f t="shared" si="11"/>
        <v>35.842293906810035</v>
      </c>
      <c r="K83" s="5">
        <f t="shared" si="9"/>
        <v>32</v>
      </c>
    </row>
    <row r="84" spans="1:11">
      <c r="A84" s="5">
        <v>11</v>
      </c>
      <c r="B84" s="42" t="str">
        <f>IF(Registrations!$J21="Y",Registrations!$D21,"")</f>
        <v>Burdon, Luke</v>
      </c>
      <c r="C84" s="5" t="str">
        <f>IF(Registrations!$J21="Y",Registrations!$E21,"")</f>
        <v>LVAC</v>
      </c>
      <c r="D84" s="5" t="str">
        <f>IF(Registrations!$J21="Y",IF(Registrations!$F21&gt; "",Registrations!$F21,""),"")</f>
        <v>Team 1</v>
      </c>
      <c r="E84" s="45">
        <v>41</v>
      </c>
      <c r="F84" s="45">
        <v>47</v>
      </c>
      <c r="G84" s="45">
        <v>0</v>
      </c>
      <c r="H84" s="5">
        <f t="shared" si="10"/>
        <v>88</v>
      </c>
      <c r="I84" s="43">
        <f t="shared" si="8"/>
        <v>29.333333333333332</v>
      </c>
      <c r="J84" s="7">
        <f t="shared" si="11"/>
        <v>31.541218637992831</v>
      </c>
      <c r="K84" s="5">
        <f t="shared" si="9"/>
        <v>33</v>
      </c>
    </row>
    <row r="85" spans="1:11">
      <c r="A85" s="5">
        <v>12</v>
      </c>
      <c r="B85" s="42" t="str">
        <f>IF(Registrations!$J22="Y",Registrations!$D22,"")</f>
        <v>Lawn, Jamey</v>
      </c>
      <c r="C85" s="5" t="str">
        <f>IF(Registrations!$J22="Y",Registrations!$E22,"")</f>
        <v>LVAC</v>
      </c>
      <c r="D85" s="5" t="str">
        <f>IF(Registrations!$J22="Y",IF(Registrations!$F22&gt; "",Registrations!$F22,""),"")</f>
        <v>Team 1</v>
      </c>
      <c r="E85" s="45">
        <v>77</v>
      </c>
      <c r="F85" s="45">
        <v>91</v>
      </c>
      <c r="G85" s="45">
        <v>0</v>
      </c>
      <c r="H85" s="5">
        <f t="shared" si="10"/>
        <v>168</v>
      </c>
      <c r="I85" s="43">
        <f t="shared" si="8"/>
        <v>56</v>
      </c>
      <c r="J85" s="7">
        <f t="shared" si="11"/>
        <v>60.215053763440864</v>
      </c>
      <c r="K85" s="5">
        <f t="shared" si="9"/>
        <v>27</v>
      </c>
    </row>
    <row r="86" spans="1:11">
      <c r="A86" s="5">
        <v>13</v>
      </c>
      <c r="B86" s="42" t="str">
        <f>IF(Registrations!$J23="Y",Registrations!$D23,"")</f>
        <v>Jones, Russell</v>
      </c>
      <c r="C86" s="5" t="str">
        <f>IF(Registrations!$J23="Y",Registrations!$E23,"")</f>
        <v>MRAC</v>
      </c>
      <c r="D86" s="5" t="str">
        <f>IF(Registrations!$J23="Y",IF(Registrations!$F23&gt; "",Registrations!$F23,""),"")</f>
        <v/>
      </c>
      <c r="E86" s="45">
        <v>55</v>
      </c>
      <c r="F86" s="45">
        <v>58</v>
      </c>
      <c r="G86" s="45">
        <v>37</v>
      </c>
      <c r="H86" s="5">
        <f t="shared" si="10"/>
        <v>150</v>
      </c>
      <c r="I86" s="43">
        <f t="shared" si="8"/>
        <v>50</v>
      </c>
      <c r="J86" s="7">
        <f t="shared" si="11"/>
        <v>53.763440860215049</v>
      </c>
      <c r="K86" s="5">
        <f t="shared" si="9"/>
        <v>30</v>
      </c>
    </row>
    <row r="87" spans="1:11">
      <c r="A87" s="5">
        <v>14</v>
      </c>
      <c r="B87" s="42" t="str">
        <f>IF(Registrations!$J24="Y",Registrations!$D24,"")</f>
        <v>Harrison, Bruce</v>
      </c>
      <c r="C87" s="5" t="str">
        <f>IF(Registrations!$J24="Y",Registrations!$E24,"")</f>
        <v>MRAC</v>
      </c>
      <c r="D87" s="5" t="str">
        <f>IF(Registrations!$J24="Y",IF(Registrations!$F24&gt; "",Registrations!$F24,""),"")</f>
        <v/>
      </c>
      <c r="E87" s="45">
        <v>85</v>
      </c>
      <c r="F87" s="45">
        <v>54</v>
      </c>
      <c r="G87" s="45">
        <v>67</v>
      </c>
      <c r="H87" s="5">
        <f t="shared" si="10"/>
        <v>206</v>
      </c>
      <c r="I87" s="43">
        <f t="shared" si="8"/>
        <v>68.666666666666671</v>
      </c>
      <c r="J87" s="7">
        <f t="shared" si="11"/>
        <v>73.835125448028677</v>
      </c>
      <c r="K87" s="5">
        <f t="shared" si="9"/>
        <v>24</v>
      </c>
    </row>
    <row r="88" spans="1:11">
      <c r="A88" s="5">
        <v>15</v>
      </c>
      <c r="B88" s="42" t="str">
        <f>IF(Registrations!$J25="Y",Registrations!$D25,"")</f>
        <v>Horsburgh, Peter</v>
      </c>
      <c r="C88" s="5" t="str">
        <f>IF(Registrations!$J25="Y",Registrations!$E25,"")</f>
        <v>RNAC</v>
      </c>
      <c r="D88" s="5" t="str">
        <f>IF(Registrations!$J25="Y",IF(Registrations!$F25&gt; "",Registrations!$F25,""),"")</f>
        <v>Team 1</v>
      </c>
      <c r="E88" s="45">
        <v>84</v>
      </c>
      <c r="F88" s="45">
        <v>63</v>
      </c>
      <c r="G88" s="45">
        <v>58</v>
      </c>
      <c r="H88" s="5">
        <f t="shared" si="10"/>
        <v>205</v>
      </c>
      <c r="I88" s="43">
        <f t="shared" si="8"/>
        <v>68.333333333333329</v>
      </c>
      <c r="J88" s="7">
        <f t="shared" si="11"/>
        <v>73.476702508960585</v>
      </c>
      <c r="K88" s="5">
        <f t="shared" si="9"/>
        <v>25</v>
      </c>
    </row>
    <row r="89" spans="1:11">
      <c r="A89" s="5">
        <v>16</v>
      </c>
      <c r="B89" s="42" t="str">
        <f>IF(Registrations!$J26="Y",Registrations!$D26,"")</f>
        <v>Kennewell, Greg</v>
      </c>
      <c r="C89" s="5" t="str">
        <f>IF(Registrations!$J26="Y",Registrations!$E26,"")</f>
        <v>RNAC</v>
      </c>
      <c r="D89" s="5" t="str">
        <f>IF(Registrations!$J26="Y",IF(Registrations!$F26&gt; "",Registrations!$F26,""),"")</f>
        <v>Team 1</v>
      </c>
      <c r="E89" s="45">
        <v>67</v>
      </c>
      <c r="F89" s="45">
        <v>79</v>
      </c>
      <c r="G89" s="45">
        <v>89</v>
      </c>
      <c r="H89" s="5">
        <f t="shared" si="10"/>
        <v>235</v>
      </c>
      <c r="I89" s="43">
        <f t="shared" si="8"/>
        <v>78.333333333333329</v>
      </c>
      <c r="J89" s="7">
        <f t="shared" si="11"/>
        <v>84.229390681003579</v>
      </c>
      <c r="K89" s="5">
        <f t="shared" si="9"/>
        <v>14</v>
      </c>
    </row>
    <row r="90" spans="1:11">
      <c r="A90" s="5">
        <v>17</v>
      </c>
      <c r="B90" s="42" t="str">
        <f>IF(Registrations!$J27="Y",Registrations!$D27,"")</f>
        <v>Kunkel, Dave</v>
      </c>
      <c r="C90" s="5" t="str">
        <f>IF(Registrations!$J27="Y",Registrations!$E27,"")</f>
        <v>RNAC</v>
      </c>
      <c r="D90" s="5" t="str">
        <f>IF(Registrations!$J27="Y",IF(Registrations!$F27&gt; "",Registrations!$F27,""),"")</f>
        <v>Team 1</v>
      </c>
      <c r="E90" s="45">
        <v>61</v>
      </c>
      <c r="F90" s="45">
        <v>88</v>
      </c>
      <c r="G90" s="45">
        <v>99</v>
      </c>
      <c r="H90" s="5">
        <f t="shared" si="10"/>
        <v>248</v>
      </c>
      <c r="I90" s="43">
        <f t="shared" si="8"/>
        <v>82.666666666666671</v>
      </c>
      <c r="J90" s="7">
        <f t="shared" si="11"/>
        <v>88.888888888888886</v>
      </c>
      <c r="K90" s="5">
        <f t="shared" si="9"/>
        <v>9</v>
      </c>
    </row>
    <row r="91" spans="1:11">
      <c r="A91" s="5">
        <v>18</v>
      </c>
      <c r="B91" s="42" t="str">
        <f>IF(Registrations!$J28="Y",Registrations!$D28,"")</f>
        <v>Byers, Sylvia</v>
      </c>
      <c r="C91" s="5" t="str">
        <f>IF(Registrations!$J28="Y",Registrations!$E28,"")</f>
        <v>RACWA</v>
      </c>
      <c r="D91" s="5" t="str">
        <f>IF(Registrations!$J28="Y",IF(Registrations!$F28&gt; "",Registrations!$F28,""),"")</f>
        <v/>
      </c>
      <c r="E91" s="45">
        <v>75</v>
      </c>
      <c r="F91" s="45">
        <v>90</v>
      </c>
      <c r="G91" s="45">
        <v>90</v>
      </c>
      <c r="H91" s="5">
        <f t="shared" si="10"/>
        <v>255</v>
      </c>
      <c r="I91" s="43">
        <f t="shared" si="8"/>
        <v>85</v>
      </c>
      <c r="J91" s="7">
        <f t="shared" si="11"/>
        <v>91.397849462365585</v>
      </c>
      <c r="K91" s="5">
        <f t="shared" si="9"/>
        <v>5</v>
      </c>
    </row>
    <row r="92" spans="1:11">
      <c r="A92" s="5">
        <v>19</v>
      </c>
      <c r="B92" s="42" t="str">
        <f>IF(Registrations!$J29="Y",Registrations!$D29,"")</f>
        <v>Garnaut, Rod</v>
      </c>
      <c r="C92" s="5" t="str">
        <f>IF(Registrations!$J29="Y",Registrations!$E29,"")</f>
        <v>RACWA</v>
      </c>
      <c r="D92" s="5" t="str">
        <f>IF(Registrations!$J29="Y",IF(Registrations!$F29&gt; "",Registrations!$F29,""),"")</f>
        <v>Team 1</v>
      </c>
      <c r="E92" s="45">
        <v>69</v>
      </c>
      <c r="F92" s="45">
        <v>87</v>
      </c>
      <c r="G92" s="45">
        <v>90</v>
      </c>
      <c r="H92" s="5">
        <f t="shared" si="10"/>
        <v>246</v>
      </c>
      <c r="I92" s="43">
        <f t="shared" si="8"/>
        <v>82</v>
      </c>
      <c r="J92" s="7">
        <f t="shared" si="11"/>
        <v>88.172043010752688</v>
      </c>
      <c r="K92" s="5">
        <f t="shared" si="9"/>
        <v>11</v>
      </c>
    </row>
    <row r="93" spans="1:11">
      <c r="A93" s="5">
        <v>20</v>
      </c>
      <c r="B93" s="42" t="str">
        <f>IF(Registrations!$J30="Y",Registrations!$D30,"")</f>
        <v>Di Menna, Jim</v>
      </c>
      <c r="C93" s="5" t="str">
        <f>IF(Registrations!$J30="Y",Registrations!$E30,"")</f>
        <v>RACWA</v>
      </c>
      <c r="D93" s="5" t="str">
        <f>IF(Registrations!$J30="Y",IF(Registrations!$F30&gt; "",Registrations!$F30,""),"")</f>
        <v>Team 1</v>
      </c>
      <c r="E93" s="45">
        <v>90</v>
      </c>
      <c r="F93" s="45">
        <v>80</v>
      </c>
      <c r="G93" s="45">
        <v>61</v>
      </c>
      <c r="H93" s="5">
        <f t="shared" si="10"/>
        <v>231</v>
      </c>
      <c r="I93" s="43">
        <f t="shared" si="8"/>
        <v>77</v>
      </c>
      <c r="J93" s="7">
        <f t="shared" si="11"/>
        <v>82.795698924731184</v>
      </c>
      <c r="K93" s="5">
        <f t="shared" si="9"/>
        <v>15</v>
      </c>
    </row>
    <row r="94" spans="1:11">
      <c r="A94" s="5">
        <v>21</v>
      </c>
      <c r="B94" s="42" t="str">
        <f>IF(Registrations!$J31="Y",Registrations!$D31,"")</f>
        <v>Barry. Des</v>
      </c>
      <c r="C94" s="5" t="str">
        <f>IF(Registrations!$J31="Y",Registrations!$E31,"")</f>
        <v>RNZAC</v>
      </c>
      <c r="D94" s="5" t="str">
        <f>IF(Registrations!$J31="Y",IF(Registrations!$F31&gt; "",Registrations!$F31,""),"")</f>
        <v/>
      </c>
      <c r="E94" s="45">
        <v>80</v>
      </c>
      <c r="F94" s="45">
        <v>99</v>
      </c>
      <c r="G94" s="45">
        <v>64</v>
      </c>
      <c r="H94" s="5">
        <f t="shared" si="10"/>
        <v>243</v>
      </c>
      <c r="I94" s="43">
        <f t="shared" si="8"/>
        <v>81</v>
      </c>
      <c r="J94" s="7">
        <f t="shared" si="11"/>
        <v>87.096774193548384</v>
      </c>
      <c r="K94" s="5">
        <f t="shared" si="9"/>
        <v>12</v>
      </c>
    </row>
    <row r="95" spans="1:11">
      <c r="A95" s="5">
        <v>22</v>
      </c>
      <c r="B95" s="42" t="str">
        <f>IF(Registrations!$J32="Y",Registrations!$D32,"")</f>
        <v/>
      </c>
      <c r="C95" s="5" t="str">
        <f>IF(Registrations!$J32="Y",Registrations!$E32,"")</f>
        <v/>
      </c>
      <c r="D95" s="5" t="str">
        <f>IF(Registrations!$J32="Y",IF(Registrations!$F32&gt; "",Registrations!$F32,""),"")</f>
        <v/>
      </c>
      <c r="E95" s="45"/>
      <c r="F95" s="45"/>
      <c r="G95" s="45"/>
      <c r="H95" s="5">
        <f t="shared" si="10"/>
        <v>0</v>
      </c>
      <c r="I95" s="43" t="str">
        <f t="shared" si="8"/>
        <v/>
      </c>
      <c r="J95" s="7">
        <f t="shared" si="11"/>
        <v>0</v>
      </c>
      <c r="K95" s="5" t="str">
        <f t="shared" si="9"/>
        <v/>
      </c>
    </row>
    <row r="96" spans="1:11">
      <c r="A96" s="5">
        <v>23</v>
      </c>
      <c r="B96" s="42" t="str">
        <f>IF(Registrations!$J33="Y",Registrations!$D33,"")</f>
        <v>Campbell, Daniel</v>
      </c>
      <c r="C96" s="5" t="str">
        <f>IF(Registrations!$J33="Y",Registrations!$E33,"")</f>
        <v>RNZAC</v>
      </c>
      <c r="D96" s="5" t="str">
        <f>IF(Registrations!$J33="Y",IF(Registrations!$F33&gt; "",Registrations!$F33,""),"")</f>
        <v/>
      </c>
      <c r="E96" s="45">
        <v>90</v>
      </c>
      <c r="F96" s="45">
        <v>87</v>
      </c>
      <c r="G96" s="45">
        <v>100</v>
      </c>
      <c r="H96" s="5">
        <f t="shared" si="10"/>
        <v>277</v>
      </c>
      <c r="I96" s="43">
        <f t="shared" si="8"/>
        <v>92.333333333333329</v>
      </c>
      <c r="J96" s="7">
        <f t="shared" si="11"/>
        <v>99.283154121863802</v>
      </c>
      <c r="K96" s="5">
        <f t="shared" si="9"/>
        <v>2</v>
      </c>
    </row>
    <row r="97" spans="1:11">
      <c r="A97" s="5">
        <v>24</v>
      </c>
      <c r="B97" s="42" t="str">
        <f>IF(Registrations!$J34="Y",Registrations!$D34,"")</f>
        <v>Campbell, Graeme</v>
      </c>
      <c r="C97" s="5" t="str">
        <f>IF(Registrations!$J34="Y",Registrations!$E34,"")</f>
        <v>RNZAC</v>
      </c>
      <c r="D97" s="5" t="str">
        <f>IF(Registrations!$J34="Y",IF(Registrations!$F34&gt; "",Registrations!$F34,""),"")</f>
        <v/>
      </c>
      <c r="E97" s="45">
        <v>30</v>
      </c>
      <c r="F97" s="45">
        <v>83</v>
      </c>
      <c r="G97" s="45">
        <v>38</v>
      </c>
      <c r="H97" s="5">
        <f t="shared" si="10"/>
        <v>151</v>
      </c>
      <c r="I97" s="43">
        <f t="shared" si="8"/>
        <v>50.333333333333336</v>
      </c>
      <c r="J97" s="7">
        <f t="shared" si="11"/>
        <v>54.121863799283155</v>
      </c>
      <c r="K97" s="5">
        <f t="shared" si="9"/>
        <v>28</v>
      </c>
    </row>
    <row r="98" spans="1:11">
      <c r="A98" s="5">
        <v>25</v>
      </c>
      <c r="B98" s="42" t="str">
        <f>IF(Registrations!$J35="Y",Registrations!$D35,"")</f>
        <v>Fleming, Mike</v>
      </c>
      <c r="C98" s="5" t="str">
        <f>IF(Registrations!$J35="Y",Registrations!$E35,"")</f>
        <v>RNZAC</v>
      </c>
      <c r="D98" s="5" t="str">
        <f>IF(Registrations!$J35="Y",IF(Registrations!$F35&gt; "",Registrations!$F35,""),"")</f>
        <v/>
      </c>
      <c r="E98" s="45">
        <v>65</v>
      </c>
      <c r="F98" s="45">
        <v>59</v>
      </c>
      <c r="G98" s="45">
        <v>88</v>
      </c>
      <c r="H98" s="5">
        <f t="shared" si="10"/>
        <v>212</v>
      </c>
      <c r="I98" s="43">
        <f t="shared" si="8"/>
        <v>70.666666666666671</v>
      </c>
      <c r="J98" s="7">
        <f t="shared" si="11"/>
        <v>75.98566308243727</v>
      </c>
      <c r="K98" s="5">
        <f t="shared" si="9"/>
        <v>23</v>
      </c>
    </row>
    <row r="99" spans="1:11">
      <c r="A99" s="5">
        <v>26</v>
      </c>
      <c r="B99" s="42" t="str">
        <f>IF(Registrations!$J36="Y",Registrations!$D36,"")</f>
        <v>Franklin, Darryn</v>
      </c>
      <c r="C99" s="5" t="str">
        <f>IF(Registrations!$J36="Y",Registrations!$E36,"")</f>
        <v>RNZAC</v>
      </c>
      <c r="D99" s="5" t="str">
        <f>IF(Registrations!$J36="Y",IF(Registrations!$F36&gt; "",Registrations!$F36,""),"")</f>
        <v/>
      </c>
      <c r="E99" s="45">
        <v>73</v>
      </c>
      <c r="F99" s="45">
        <v>61</v>
      </c>
      <c r="G99" s="45">
        <v>95</v>
      </c>
      <c r="H99" s="5">
        <f t="shared" si="10"/>
        <v>229</v>
      </c>
      <c r="I99" s="43">
        <f t="shared" si="8"/>
        <v>76.333333333333329</v>
      </c>
      <c r="J99" s="7">
        <f t="shared" si="11"/>
        <v>82.078853046594986</v>
      </c>
      <c r="K99" s="5">
        <f t="shared" si="9"/>
        <v>16</v>
      </c>
    </row>
    <row r="100" spans="1:11">
      <c r="A100" s="5">
        <v>27</v>
      </c>
      <c r="B100" s="42" t="str">
        <f>IF(Registrations!$J37="Y",Registrations!$D37,"")</f>
        <v>Dawes, Bill</v>
      </c>
      <c r="C100" s="5" t="str">
        <f>IF(Registrations!$J37="Y",Registrations!$E37,"")</f>
        <v>Schoies</v>
      </c>
      <c r="D100" s="5" t="str">
        <f>IF(Registrations!$J37="Y",IF(Registrations!$F37&gt; "",Registrations!$F37,""),"")</f>
        <v>Team 1</v>
      </c>
      <c r="E100" s="45">
        <v>77</v>
      </c>
      <c r="F100" s="45">
        <v>84</v>
      </c>
      <c r="G100" s="45">
        <v>63</v>
      </c>
      <c r="H100" s="5">
        <f t="shared" si="10"/>
        <v>224</v>
      </c>
      <c r="I100" s="43">
        <f t="shared" si="8"/>
        <v>74.666666666666671</v>
      </c>
      <c r="J100" s="7">
        <f t="shared" si="11"/>
        <v>80.286738351254485</v>
      </c>
      <c r="K100" s="5">
        <f t="shared" si="9"/>
        <v>21</v>
      </c>
    </row>
    <row r="101" spans="1:11">
      <c r="A101" s="5">
        <v>28</v>
      </c>
      <c r="B101" s="42" t="str">
        <f>IF(Registrations!$J38="Y",Registrations!$D38,"")</f>
        <v>Hand, Ray</v>
      </c>
      <c r="C101" s="5" t="str">
        <f>IF(Registrations!$J38="Y",Registrations!$E38,"")</f>
        <v>Schoies</v>
      </c>
      <c r="D101" s="5" t="str">
        <f>IF(Registrations!$J38="Y",IF(Registrations!$F38&gt; "",Registrations!$F38,""),"")</f>
        <v>Team 1</v>
      </c>
      <c r="E101" s="45">
        <v>100</v>
      </c>
      <c r="F101" s="45">
        <v>74</v>
      </c>
      <c r="G101" s="45">
        <v>74</v>
      </c>
      <c r="H101" s="5">
        <f t="shared" si="10"/>
        <v>248</v>
      </c>
      <c r="I101" s="43">
        <f t="shared" si="8"/>
        <v>82.666666666666671</v>
      </c>
      <c r="J101" s="7">
        <f t="shared" si="11"/>
        <v>88.888888888888886</v>
      </c>
      <c r="K101" s="5">
        <f t="shared" si="9"/>
        <v>9</v>
      </c>
    </row>
    <row r="102" spans="1:11">
      <c r="A102" s="5">
        <v>29</v>
      </c>
      <c r="B102" s="42" t="str">
        <f>IF(Registrations!$J39="Y",Registrations!$D39,"")</f>
        <v/>
      </c>
      <c r="C102" s="5" t="str">
        <f>IF(Registrations!$J39="Y",Registrations!$E39,"")</f>
        <v/>
      </c>
      <c r="D102" s="5" t="str">
        <f>IF(Registrations!$J39="Y",IF(Registrations!$F39&gt; "",Registrations!$F39,""),"")</f>
        <v/>
      </c>
      <c r="E102" s="45"/>
      <c r="F102" s="45"/>
      <c r="G102" s="45"/>
      <c r="H102" s="5">
        <f t="shared" si="10"/>
        <v>0</v>
      </c>
      <c r="I102" s="43" t="str">
        <f t="shared" si="8"/>
        <v/>
      </c>
      <c r="J102" s="7">
        <f t="shared" si="11"/>
        <v>0</v>
      </c>
      <c r="K102" s="5" t="str">
        <f t="shared" si="9"/>
        <v/>
      </c>
    </row>
    <row r="103" spans="1:11">
      <c r="A103" s="5">
        <v>30</v>
      </c>
      <c r="B103" s="42" t="str">
        <f>IF(Registrations!$J40="Y",Registrations!$D40,"")</f>
        <v/>
      </c>
      <c r="C103" s="5" t="str">
        <f>IF(Registrations!$J40="Y",Registrations!$E40,"")</f>
        <v/>
      </c>
      <c r="D103" s="5" t="str">
        <f>IF(Registrations!$J40="Y",IF(Registrations!$F40&gt; "",Registrations!$F40,""),"")</f>
        <v/>
      </c>
      <c r="E103" s="45"/>
      <c r="F103" s="45"/>
      <c r="G103" s="45"/>
      <c r="H103" s="5">
        <f t="shared" si="10"/>
        <v>0</v>
      </c>
      <c r="I103" s="43" t="str">
        <f t="shared" si="8"/>
        <v/>
      </c>
      <c r="J103" s="7">
        <f t="shared" si="11"/>
        <v>0</v>
      </c>
      <c r="K103" s="5" t="str">
        <f t="shared" si="9"/>
        <v/>
      </c>
    </row>
    <row r="104" spans="1:11">
      <c r="A104" s="5">
        <v>31</v>
      </c>
      <c r="B104" s="42" t="str">
        <f>IF(Registrations!$J41="Y",Registrations!$D41,"")</f>
        <v>Canavan, Paul</v>
      </c>
      <c r="C104" s="5" t="str">
        <f>IF(Registrations!$J41="Y",Registrations!$E41,"")</f>
        <v xml:space="preserve">RVAC </v>
      </c>
      <c r="D104" s="5" t="str">
        <f>IF(Registrations!$J41="Y",IF(Registrations!$F41&gt; "",Registrations!$F41,""),"")</f>
        <v>Eagles</v>
      </c>
      <c r="E104" s="45">
        <v>84</v>
      </c>
      <c r="F104" s="45">
        <v>88</v>
      </c>
      <c r="G104" s="45">
        <v>79</v>
      </c>
      <c r="H104" s="5">
        <f t="shared" si="10"/>
        <v>251</v>
      </c>
      <c r="I104" s="43">
        <f t="shared" si="8"/>
        <v>83.666666666666671</v>
      </c>
      <c r="J104" s="7">
        <f t="shared" si="11"/>
        <v>89.964157706093189</v>
      </c>
      <c r="K104" s="5">
        <f t="shared" si="9"/>
        <v>8</v>
      </c>
    </row>
    <row r="105" spans="1:11">
      <c r="A105" s="5">
        <v>32</v>
      </c>
      <c r="B105" s="42" t="str">
        <f>IF(Registrations!$J42="Y",Registrations!$D42,"")</f>
        <v>Morton, Gary</v>
      </c>
      <c r="C105" s="5" t="str">
        <f>IF(Registrations!$J42="Y",Registrations!$E42,"")</f>
        <v xml:space="preserve">RVAC </v>
      </c>
      <c r="D105" s="5" t="str">
        <f>IF(Registrations!$J42="Y",IF(Registrations!$F42&gt; "",Registrations!$F42,""),"")</f>
        <v>Eagles</v>
      </c>
      <c r="E105" s="45">
        <v>82</v>
      </c>
      <c r="F105" s="45">
        <v>80</v>
      </c>
      <c r="G105" s="45">
        <v>93</v>
      </c>
      <c r="H105" s="5">
        <f t="shared" si="10"/>
        <v>255</v>
      </c>
      <c r="I105" s="43">
        <f t="shared" si="8"/>
        <v>85</v>
      </c>
      <c r="J105" s="7">
        <f t="shared" si="11"/>
        <v>91.397849462365585</v>
      </c>
      <c r="K105" s="5">
        <f t="shared" si="9"/>
        <v>5</v>
      </c>
    </row>
    <row r="106" spans="1:11">
      <c r="A106" s="5">
        <v>33</v>
      </c>
      <c r="B106" s="42" t="str">
        <f>IF(Registrations!$J43="Y",Registrations!$D43,"")</f>
        <v>Sibly, John</v>
      </c>
      <c r="C106" s="5" t="str">
        <f>IF(Registrations!$J43="Y",Registrations!$E43,"")</f>
        <v xml:space="preserve">RVAC </v>
      </c>
      <c r="D106" s="5" t="str">
        <f>IF(Registrations!$J43="Y",IF(Registrations!$F43&gt; "",Registrations!$F43,""),"")</f>
        <v>Eagles</v>
      </c>
      <c r="E106" s="45">
        <v>24</v>
      </c>
      <c r="F106" s="45">
        <v>96</v>
      </c>
      <c r="G106" s="45">
        <v>80</v>
      </c>
      <c r="H106" s="5">
        <f t="shared" si="10"/>
        <v>200</v>
      </c>
      <c r="I106" s="43">
        <f t="shared" si="8"/>
        <v>66.666666666666671</v>
      </c>
      <c r="J106" s="7">
        <f t="shared" si="11"/>
        <v>71.68458781362007</v>
      </c>
      <c r="K106" s="5">
        <f t="shared" si="9"/>
        <v>26</v>
      </c>
    </row>
    <row r="107" spans="1:11">
      <c r="A107" s="5">
        <v>34</v>
      </c>
      <c r="B107" s="42" t="str">
        <f>IF(Registrations!$J44="Y",Registrations!$D44,"")</f>
        <v>Hulley, Steve</v>
      </c>
      <c r="C107" s="5" t="str">
        <f>IF(Registrations!$J44="Y",Registrations!$E44,"")</f>
        <v xml:space="preserve">RVAC </v>
      </c>
      <c r="D107" s="5" t="str">
        <f>IF(Registrations!$J44="Y",IF(Registrations!$F44&gt; "",Registrations!$F44,""),"")</f>
        <v>Falcons</v>
      </c>
      <c r="E107" s="45">
        <v>29</v>
      </c>
      <c r="F107" s="45">
        <v>79</v>
      </c>
      <c r="G107" s="45">
        <v>43</v>
      </c>
      <c r="H107" s="5">
        <f t="shared" si="10"/>
        <v>151</v>
      </c>
      <c r="I107" s="43">
        <f t="shared" si="8"/>
        <v>50.333333333333336</v>
      </c>
      <c r="J107" s="7">
        <f t="shared" si="11"/>
        <v>54.121863799283155</v>
      </c>
      <c r="K107" s="5">
        <f t="shared" si="9"/>
        <v>28</v>
      </c>
    </row>
    <row r="108" spans="1:11">
      <c r="A108" s="5">
        <v>35</v>
      </c>
      <c r="B108" s="42" t="str">
        <f>IF(Registrations!$J45="Y",Registrations!$D45,"")</f>
        <v>Stopp, Andrew</v>
      </c>
      <c r="C108" s="5" t="str">
        <f>IF(Registrations!$J45="Y",Registrations!$E45,"")</f>
        <v xml:space="preserve">RVAC </v>
      </c>
      <c r="D108" s="5" t="str">
        <f>IF(Registrations!$J45="Y",IF(Registrations!$F45&gt; "",Registrations!$F45,""),"")</f>
        <v>Falcons</v>
      </c>
      <c r="E108" s="45">
        <v>79</v>
      </c>
      <c r="F108" s="45">
        <v>99</v>
      </c>
      <c r="G108" s="45">
        <v>83</v>
      </c>
      <c r="H108" s="5">
        <f t="shared" si="10"/>
        <v>261</v>
      </c>
      <c r="I108" s="43">
        <f t="shared" si="8"/>
        <v>87</v>
      </c>
      <c r="J108" s="7">
        <f t="shared" si="11"/>
        <v>93.548387096774192</v>
      </c>
      <c r="K108" s="5">
        <f t="shared" si="9"/>
        <v>4</v>
      </c>
    </row>
    <row r="109" spans="1:11">
      <c r="A109" s="5">
        <v>36</v>
      </c>
      <c r="B109" s="42" t="str">
        <f>IF(Registrations!$J46="Y",Registrations!$D46,"")</f>
        <v/>
      </c>
      <c r="C109" s="5" t="str">
        <f>IF(Registrations!$J46="Y",Registrations!$E46,"")</f>
        <v/>
      </c>
      <c r="D109" s="5" t="str">
        <f>IF(Registrations!$J46="Y",IF(Registrations!$F46&gt; "",Registrations!$F46,""),"")</f>
        <v/>
      </c>
      <c r="E109" s="45"/>
      <c r="F109" s="45"/>
      <c r="G109" s="45"/>
      <c r="H109" s="5">
        <f t="shared" si="10"/>
        <v>0</v>
      </c>
      <c r="I109" s="43" t="str">
        <f t="shared" si="8"/>
        <v/>
      </c>
      <c r="J109" s="7">
        <f t="shared" si="11"/>
        <v>0</v>
      </c>
      <c r="K109" s="5" t="str">
        <f t="shared" si="9"/>
        <v/>
      </c>
    </row>
    <row r="110" spans="1:11">
      <c r="A110" s="5">
        <v>37</v>
      </c>
      <c r="B110" s="42" t="str">
        <f>IF(Registrations!$J47="Y",Registrations!$D47,"")</f>
        <v>Crombie, Owen</v>
      </c>
      <c r="C110" s="5" t="str">
        <f>IF(Registrations!$J47="Y",Registrations!$E47,"")</f>
        <v xml:space="preserve">RVAC </v>
      </c>
      <c r="D110" s="5" t="str">
        <f>IF(Registrations!$J47="Y",IF(Registrations!$F47&gt; "",Registrations!$F47,""),"")</f>
        <v>Falcons</v>
      </c>
      <c r="E110" s="45">
        <v>45</v>
      </c>
      <c r="F110" s="45">
        <v>93</v>
      </c>
      <c r="G110" s="45">
        <v>0</v>
      </c>
      <c r="H110" s="5">
        <f t="shared" si="10"/>
        <v>138</v>
      </c>
      <c r="I110" s="43">
        <f t="shared" si="8"/>
        <v>46</v>
      </c>
      <c r="J110" s="7">
        <f t="shared" si="11"/>
        <v>49.462365591397848</v>
      </c>
      <c r="K110" s="5">
        <f t="shared" si="9"/>
        <v>31</v>
      </c>
    </row>
    <row r="111" spans="1:11">
      <c r="A111" s="5">
        <v>38</v>
      </c>
      <c r="B111" s="42" t="str">
        <f>IF(Registrations!$J48="Y",Registrations!$D48,"")</f>
        <v>Campbell, Dave</v>
      </c>
      <c r="C111" s="5" t="str">
        <f>IF(Registrations!$J48="Y",Registrations!$E48,"")</f>
        <v>Taur</v>
      </c>
      <c r="D111" s="5" t="str">
        <f>IF(Registrations!$J48="Y",IF(Registrations!$F48&gt; "",Registrations!$F48,""),"")</f>
        <v/>
      </c>
      <c r="E111" s="45">
        <v>100</v>
      </c>
      <c r="F111" s="45">
        <v>90</v>
      </c>
      <c r="G111" s="45">
        <v>89</v>
      </c>
      <c r="H111" s="5">
        <f t="shared" si="10"/>
        <v>279</v>
      </c>
      <c r="I111" s="43">
        <f t="shared" si="8"/>
        <v>93</v>
      </c>
      <c r="J111" s="7">
        <f t="shared" si="11"/>
        <v>100</v>
      </c>
      <c r="K111" s="5">
        <f t="shared" si="9"/>
        <v>1</v>
      </c>
    </row>
    <row r="112" spans="1:11">
      <c r="A112" s="5">
        <v>39</v>
      </c>
      <c r="B112" s="42" t="str">
        <f>IF(Registrations!$J49="Y",Registrations!$D49,"")</f>
        <v>Tonkin, Gary</v>
      </c>
      <c r="C112" s="5" t="str">
        <f>IF(Registrations!$J49="Y",Registrations!$E49,"")</f>
        <v>MRAC</v>
      </c>
      <c r="D112" s="5" t="str">
        <f>IF(Registrations!$J49="Y",IF(Registrations!$F49&gt; "",Registrations!$F49,""),"")</f>
        <v/>
      </c>
      <c r="E112" s="45">
        <v>82</v>
      </c>
      <c r="F112" s="45">
        <v>65</v>
      </c>
      <c r="G112" s="45">
        <v>80</v>
      </c>
      <c r="H112" s="5">
        <f t="shared" si="10"/>
        <v>227</v>
      </c>
      <c r="I112" s="43">
        <f t="shared" si="8"/>
        <v>75.666666666666671</v>
      </c>
      <c r="J112" s="7">
        <f t="shared" si="11"/>
        <v>81.362007168458788</v>
      </c>
      <c r="K112" s="5">
        <f t="shared" si="9"/>
        <v>17</v>
      </c>
    </row>
    <row r="113" spans="1:11">
      <c r="A113" s="5">
        <v>40</v>
      </c>
      <c r="B113" s="42" t="str">
        <f>IF(Registrations!$J50="Y",Registrations!$D50,"")</f>
        <v>Davies, Campbell</v>
      </c>
      <c r="C113" s="5" t="str">
        <f>IF(Registrations!$J50="Y",Registrations!$E50,"")</f>
        <v>LVAC</v>
      </c>
      <c r="D113" s="5" t="str">
        <f>IF(Registrations!$J50="Y",IF(Registrations!$F50&gt; "",Registrations!$F50,""),"")</f>
        <v/>
      </c>
      <c r="E113" s="45">
        <v>88</v>
      </c>
      <c r="F113" s="45">
        <v>38</v>
      </c>
      <c r="G113" s="45">
        <v>100</v>
      </c>
      <c r="H113" s="5">
        <f t="shared" si="10"/>
        <v>226</v>
      </c>
      <c r="I113" s="43">
        <f t="shared" si="8"/>
        <v>75.333333333333329</v>
      </c>
      <c r="J113" s="7">
        <f t="shared" si="11"/>
        <v>81.003584229390682</v>
      </c>
      <c r="K113" s="5">
        <f t="shared" si="9"/>
        <v>19</v>
      </c>
    </row>
    <row r="114" spans="1:11">
      <c r="A114" s="5">
        <v>41</v>
      </c>
      <c r="B114" s="42" t="str">
        <f>IF(Registrations!$J51="Y",Registrations!$D51,"")</f>
        <v/>
      </c>
      <c r="C114" s="5" t="str">
        <f>IF(Registrations!$J51="Y",Registrations!$E51,"")</f>
        <v/>
      </c>
      <c r="D114" s="5" t="str">
        <f>IF(Registrations!$J51="Y",IF(Registrations!$F51&gt; "",Registrations!$F51,""),"")</f>
        <v/>
      </c>
      <c r="E114" s="45"/>
      <c r="F114" s="45"/>
      <c r="G114" s="45"/>
      <c r="H114" s="5">
        <f t="shared" si="10"/>
        <v>0</v>
      </c>
      <c r="I114" s="43" t="str">
        <f t="shared" si="8"/>
        <v/>
      </c>
      <c r="J114" s="7">
        <f t="shared" si="11"/>
        <v>0</v>
      </c>
      <c r="K114" s="5" t="str">
        <f t="shared" si="9"/>
        <v/>
      </c>
    </row>
    <row r="115" spans="1:11">
      <c r="A115" s="5">
        <v>42</v>
      </c>
      <c r="B115" s="42" t="str">
        <f>IF(Registrations!$J52="Y",Registrations!$D52,"")</f>
        <v/>
      </c>
      <c r="C115" s="5" t="str">
        <f>IF(Registrations!$J52="Y",Registrations!$E52,"")</f>
        <v/>
      </c>
      <c r="D115" s="5" t="str">
        <f>IF(Registrations!$J52="Y",IF(Registrations!$F52&gt; "",Registrations!$F52,""),"")</f>
        <v/>
      </c>
      <c r="E115" s="45"/>
      <c r="F115" s="45"/>
      <c r="G115" s="45"/>
      <c r="H115" s="5">
        <f t="shared" si="10"/>
        <v>0</v>
      </c>
      <c r="I115" s="43" t="str">
        <f t="shared" si="8"/>
        <v/>
      </c>
      <c r="J115" s="7">
        <f t="shared" si="11"/>
        <v>0</v>
      </c>
      <c r="K115" s="5" t="str">
        <f t="shared" si="9"/>
        <v/>
      </c>
    </row>
    <row r="116" spans="1:11">
      <c r="A116" s="5">
        <v>43</v>
      </c>
      <c r="B116" s="42" t="str">
        <f>IF(Registrations!$J53="Y",Registrations!$D53,"")</f>
        <v/>
      </c>
      <c r="C116" s="5" t="str">
        <f>IF(Registrations!$J53="Y",Registrations!$E53,"")</f>
        <v/>
      </c>
      <c r="D116" s="5" t="str">
        <f>IF(Registrations!$J53="Y",IF(Registrations!$F53&gt; "",Registrations!$F53,""),"")</f>
        <v/>
      </c>
      <c r="E116" s="45"/>
      <c r="F116" s="45"/>
      <c r="G116" s="45"/>
      <c r="H116" s="5">
        <f t="shared" si="10"/>
        <v>0</v>
      </c>
      <c r="I116" s="43" t="str">
        <f t="shared" si="8"/>
        <v/>
      </c>
      <c r="J116" s="7">
        <f t="shared" si="11"/>
        <v>0</v>
      </c>
      <c r="K116" s="5" t="str">
        <f t="shared" si="9"/>
        <v/>
      </c>
    </row>
    <row r="117" spans="1:11">
      <c r="A117" s="5">
        <v>44</v>
      </c>
      <c r="B117" s="42" t="str">
        <f>IF(Registrations!$J54="Y",Registrations!$D54,"")</f>
        <v/>
      </c>
      <c r="C117" s="5" t="str">
        <f>IF(Registrations!$J54="Y",Registrations!$E54,"")</f>
        <v/>
      </c>
      <c r="D117" s="5" t="str">
        <f>IF(Registrations!$J54="Y",IF(Registrations!$F54&gt; "",Registrations!$F54,""),"")</f>
        <v/>
      </c>
      <c r="E117" s="45"/>
      <c r="F117" s="45"/>
      <c r="G117" s="45"/>
      <c r="H117" s="5">
        <f t="shared" si="10"/>
        <v>0</v>
      </c>
      <c r="I117" s="43" t="str">
        <f t="shared" si="8"/>
        <v/>
      </c>
      <c r="J117" s="7">
        <f t="shared" si="11"/>
        <v>0</v>
      </c>
      <c r="K117" s="5" t="str">
        <f t="shared" si="9"/>
        <v/>
      </c>
    </row>
    <row r="118" spans="1:11">
      <c r="A118" s="5">
        <v>45</v>
      </c>
      <c r="B118" s="42" t="str">
        <f>IF(Registrations!$J55="Y",Registrations!$D55,"")</f>
        <v/>
      </c>
      <c r="C118" s="5" t="str">
        <f>IF(Registrations!$J55="Y",Registrations!$E55,"")</f>
        <v/>
      </c>
      <c r="D118" s="5" t="str">
        <f>IF(Registrations!$J55="Y",IF(Registrations!$F55&gt; "",Registrations!$F55,""),"")</f>
        <v/>
      </c>
      <c r="E118" s="45"/>
      <c r="F118" s="45"/>
      <c r="G118" s="45"/>
      <c r="H118" s="5">
        <f t="shared" si="10"/>
        <v>0</v>
      </c>
      <c r="I118" s="43" t="str">
        <f t="shared" si="8"/>
        <v/>
      </c>
      <c r="J118" s="7">
        <f t="shared" si="11"/>
        <v>0</v>
      </c>
      <c r="K118" s="5" t="str">
        <f t="shared" si="9"/>
        <v/>
      </c>
    </row>
    <row r="119" spans="1:11">
      <c r="A119" s="5">
        <v>46</v>
      </c>
      <c r="B119" s="42" t="str">
        <f>IF(Registrations!$J56="Y",Registrations!$D56,"")</f>
        <v/>
      </c>
      <c r="C119" s="5" t="str">
        <f>IF(Registrations!$J56="Y",Registrations!$E56,"")</f>
        <v/>
      </c>
      <c r="D119" s="5" t="str">
        <f>IF(Registrations!$J56="Y",IF(Registrations!$F56&gt; "",Registrations!$F56,""),"")</f>
        <v/>
      </c>
      <c r="E119" s="45"/>
      <c r="F119" s="45"/>
      <c r="G119" s="45"/>
      <c r="H119" s="5">
        <f t="shared" si="10"/>
        <v>0</v>
      </c>
      <c r="I119" s="43" t="str">
        <f t="shared" si="8"/>
        <v/>
      </c>
      <c r="J119" s="7">
        <f t="shared" si="11"/>
        <v>0</v>
      </c>
      <c r="K119" s="5" t="str">
        <f t="shared" si="9"/>
        <v/>
      </c>
    </row>
    <row r="120" spans="1:11">
      <c r="A120" s="5">
        <v>47</v>
      </c>
      <c r="B120" s="42" t="str">
        <f>IF(Registrations!$J57="Y",Registrations!$D57,"")</f>
        <v/>
      </c>
      <c r="C120" s="5" t="str">
        <f>IF(Registrations!$J57="Y",Registrations!$E57,"")</f>
        <v/>
      </c>
      <c r="D120" s="5" t="str">
        <f>IF(Registrations!$J57="Y",IF(Registrations!$F57&gt; "",Registrations!$F57,""),"")</f>
        <v/>
      </c>
      <c r="E120" s="45"/>
      <c r="F120" s="45"/>
      <c r="G120" s="45"/>
      <c r="H120" s="5">
        <f t="shared" si="10"/>
        <v>0</v>
      </c>
      <c r="I120" s="43" t="str">
        <f t="shared" si="8"/>
        <v/>
      </c>
      <c r="J120" s="7">
        <f t="shared" si="11"/>
        <v>0</v>
      </c>
      <c r="K120" s="5" t="str">
        <f t="shared" si="9"/>
        <v/>
      </c>
    </row>
    <row r="121" spans="1:11">
      <c r="A121" s="5">
        <v>48</v>
      </c>
      <c r="B121" s="42" t="str">
        <f>IF(Registrations!$J58="Y",Registrations!$D58,"")</f>
        <v/>
      </c>
      <c r="C121" s="5" t="str">
        <f>IF(Registrations!$J58="Y",Registrations!$E58,"")</f>
        <v/>
      </c>
      <c r="D121" s="5" t="str">
        <f>IF(Registrations!$J58="Y",IF(Registrations!$F58&gt; "",Registrations!$F58,""),"")</f>
        <v/>
      </c>
      <c r="E121" s="45"/>
      <c r="F121" s="45"/>
      <c r="G121" s="45"/>
      <c r="H121" s="5">
        <f t="shared" si="10"/>
        <v>0</v>
      </c>
      <c r="I121" s="43" t="str">
        <f t="shared" si="8"/>
        <v/>
      </c>
      <c r="J121" s="7">
        <f t="shared" si="11"/>
        <v>0</v>
      </c>
      <c r="K121" s="5" t="str">
        <f t="shared" si="9"/>
        <v/>
      </c>
    </row>
    <row r="122" spans="1:11">
      <c r="A122" s="5">
        <v>49</v>
      </c>
      <c r="B122" s="42" t="str">
        <f>IF(Registrations!$J59="Y",Registrations!$D59,"")</f>
        <v/>
      </c>
      <c r="C122" s="5" t="str">
        <f>IF(Registrations!$J59="Y",Registrations!$E59,"")</f>
        <v/>
      </c>
      <c r="D122" s="5" t="str">
        <f>IF(Registrations!$J59="Y",IF(Registrations!$F59&gt; "",Registrations!$F59,""),"")</f>
        <v/>
      </c>
      <c r="E122" s="45"/>
      <c r="F122" s="45"/>
      <c r="G122" s="45"/>
      <c r="H122" s="5">
        <f t="shared" si="10"/>
        <v>0</v>
      </c>
      <c r="I122" s="43" t="str">
        <f t="shared" si="8"/>
        <v/>
      </c>
      <c r="J122" s="7">
        <f t="shared" si="11"/>
        <v>0</v>
      </c>
      <c r="K122" s="5" t="str">
        <f t="shared" si="9"/>
        <v/>
      </c>
    </row>
    <row r="123" spans="1:11">
      <c r="A123" s="5">
        <v>50</v>
      </c>
      <c r="B123" s="42" t="str">
        <f>IF(Registrations!$J60="Y",Registrations!$D60,"")</f>
        <v/>
      </c>
      <c r="C123" s="5" t="str">
        <f>IF(Registrations!$J60="Y",Registrations!$E60,"")</f>
        <v/>
      </c>
      <c r="D123" s="5" t="str">
        <f>IF(Registrations!$J60="Y",IF(Registrations!$F60&gt; "",Registrations!$F60,""),"")</f>
        <v/>
      </c>
      <c r="E123" s="45"/>
      <c r="F123" s="45"/>
      <c r="G123" s="45"/>
      <c r="H123" s="5">
        <f t="shared" si="10"/>
        <v>0</v>
      </c>
      <c r="I123" s="43" t="str">
        <f t="shared" si="8"/>
        <v/>
      </c>
      <c r="J123" s="7">
        <f t="shared" si="11"/>
        <v>0</v>
      </c>
      <c r="K123" s="5" t="str">
        <f t="shared" si="9"/>
        <v/>
      </c>
    </row>
    <row r="124" spans="1:11">
      <c r="A124" s="5">
        <v>51</v>
      </c>
      <c r="B124" s="42" t="str">
        <f>IF(Registrations!$J61="Y",Registrations!$D61,"")</f>
        <v/>
      </c>
      <c r="C124" s="5" t="str">
        <f>IF(Registrations!$J61="Y",Registrations!$E61,"")</f>
        <v/>
      </c>
      <c r="D124" s="5" t="str">
        <f>IF(Registrations!$J61="Y",IF(Registrations!$F61&gt; "",Registrations!$F61,""),"")</f>
        <v/>
      </c>
      <c r="E124" s="45"/>
      <c r="F124" s="45"/>
      <c r="G124" s="45"/>
      <c r="H124" s="5">
        <f t="shared" si="10"/>
        <v>0</v>
      </c>
      <c r="I124" s="43" t="str">
        <f t="shared" si="8"/>
        <v/>
      </c>
      <c r="J124" s="7">
        <f t="shared" si="11"/>
        <v>0</v>
      </c>
      <c r="K124" s="5" t="str">
        <f t="shared" si="9"/>
        <v/>
      </c>
    </row>
    <row r="125" spans="1:11">
      <c r="A125" s="5">
        <v>52</v>
      </c>
      <c r="B125" s="42" t="str">
        <f>IF(Registrations!$J62="Y",Registrations!$D62,"")</f>
        <v/>
      </c>
      <c r="C125" s="5" t="str">
        <f>IF(Registrations!$J62="Y",Registrations!$E62,"")</f>
        <v/>
      </c>
      <c r="D125" s="5" t="str">
        <f>IF(Registrations!$J62="Y",IF(Registrations!$F62&gt; "",Registrations!$F62,""),"")</f>
        <v/>
      </c>
      <c r="E125" s="45"/>
      <c r="F125" s="45"/>
      <c r="G125" s="45"/>
      <c r="H125" s="5">
        <f t="shared" si="10"/>
        <v>0</v>
      </c>
      <c r="I125" s="43" t="str">
        <f t="shared" si="8"/>
        <v/>
      </c>
      <c r="J125" s="7">
        <f t="shared" si="11"/>
        <v>0</v>
      </c>
      <c r="K125" s="5" t="str">
        <f t="shared" si="9"/>
        <v/>
      </c>
    </row>
    <row r="126" spans="1:11">
      <c r="A126" s="5">
        <v>53</v>
      </c>
      <c r="B126" s="42" t="str">
        <f>IF(Registrations!$J63="Y",Registrations!$D63,"")</f>
        <v/>
      </c>
      <c r="C126" s="5" t="str">
        <f>IF(Registrations!$J63="Y",Registrations!$E63,"")</f>
        <v/>
      </c>
      <c r="D126" s="5" t="str">
        <f>IF(Registrations!$J63="Y",IF(Registrations!$F63&gt; "",Registrations!$F63,""),"")</f>
        <v/>
      </c>
      <c r="E126" s="45"/>
      <c r="F126" s="45"/>
      <c r="G126" s="45"/>
      <c r="H126" s="5">
        <f t="shared" si="10"/>
        <v>0</v>
      </c>
      <c r="I126" s="43" t="str">
        <f t="shared" si="8"/>
        <v/>
      </c>
      <c r="J126" s="7">
        <f t="shared" si="11"/>
        <v>0</v>
      </c>
      <c r="K126" s="5" t="str">
        <f t="shared" si="9"/>
        <v/>
      </c>
    </row>
    <row r="127" spans="1:11">
      <c r="A127" s="5">
        <v>54</v>
      </c>
      <c r="B127" s="42" t="str">
        <f>IF(Registrations!$J64="Y",Registrations!$D64,"")</f>
        <v/>
      </c>
      <c r="C127" s="5" t="str">
        <f>IF(Registrations!$J64="Y",Registrations!$E64,"")</f>
        <v/>
      </c>
      <c r="D127" s="5" t="str">
        <f>IF(Registrations!$J64="Y",IF(Registrations!$F64&gt; "",Registrations!$F64,""),"")</f>
        <v/>
      </c>
      <c r="E127" s="45"/>
      <c r="F127" s="45"/>
      <c r="G127" s="45"/>
      <c r="H127" s="5">
        <f t="shared" si="10"/>
        <v>0</v>
      </c>
      <c r="I127" s="43" t="str">
        <f t="shared" si="8"/>
        <v/>
      </c>
      <c r="J127" s="7">
        <f t="shared" si="11"/>
        <v>0</v>
      </c>
      <c r="K127" s="5" t="str">
        <f t="shared" si="9"/>
        <v/>
      </c>
    </row>
    <row r="128" spans="1:11">
      <c r="A128" s="5">
        <v>55</v>
      </c>
      <c r="B128" s="42" t="str">
        <f>IF(Registrations!$J65="Y",Registrations!$D65,"")</f>
        <v/>
      </c>
      <c r="C128" s="5" t="str">
        <f>IF(Registrations!$J65="Y",Registrations!$E65,"")</f>
        <v/>
      </c>
      <c r="D128" s="5" t="str">
        <f>IF(Registrations!$J65="Y",IF(Registrations!$F65&gt; "",Registrations!$F65,""),"")</f>
        <v/>
      </c>
      <c r="E128" s="45"/>
      <c r="F128" s="45"/>
      <c r="G128" s="45"/>
      <c r="H128" s="5">
        <f t="shared" si="10"/>
        <v>0</v>
      </c>
      <c r="I128" s="43" t="str">
        <f t="shared" si="8"/>
        <v/>
      </c>
      <c r="J128" s="7">
        <f t="shared" si="11"/>
        <v>0</v>
      </c>
      <c r="K128" s="5" t="str">
        <f t="shared" si="9"/>
        <v/>
      </c>
    </row>
    <row r="129" spans="1:11">
      <c r="A129" s="5">
        <v>56</v>
      </c>
      <c r="B129" s="42" t="str">
        <f>IF(Registrations!$J66="Y",Registrations!$D66,"")</f>
        <v/>
      </c>
      <c r="C129" s="5" t="str">
        <f>IF(Registrations!$J66="Y",Registrations!$E66,"")</f>
        <v/>
      </c>
      <c r="D129" s="5" t="str">
        <f>IF(Registrations!$J66="Y",IF(Registrations!$F66&gt; "",Registrations!$F66,""),"")</f>
        <v/>
      </c>
      <c r="E129" s="45"/>
      <c r="F129" s="45"/>
      <c r="G129" s="45"/>
      <c r="H129" s="5">
        <f t="shared" si="10"/>
        <v>0</v>
      </c>
      <c r="I129" s="43" t="str">
        <f t="shared" si="8"/>
        <v/>
      </c>
      <c r="J129" s="7">
        <f t="shared" si="11"/>
        <v>0</v>
      </c>
      <c r="K129" s="5" t="str">
        <f t="shared" si="9"/>
        <v/>
      </c>
    </row>
    <row r="130" spans="1:11">
      <c r="A130" s="5">
        <v>57</v>
      </c>
      <c r="B130" s="42" t="str">
        <f>IF(Registrations!$J67="Y",Registrations!$D67,"")</f>
        <v/>
      </c>
      <c r="C130" s="5" t="str">
        <f>IF(Registrations!$J67="Y",Registrations!$E67,"")</f>
        <v/>
      </c>
      <c r="D130" s="5" t="str">
        <f>IF(Registrations!$J67="Y",IF(Registrations!$F67&gt; "",Registrations!$F67,""),"")</f>
        <v/>
      </c>
      <c r="E130" s="45"/>
      <c r="F130" s="45"/>
      <c r="G130" s="45"/>
      <c r="H130" s="5">
        <f t="shared" si="10"/>
        <v>0</v>
      </c>
      <c r="I130" s="43" t="str">
        <f t="shared" si="8"/>
        <v/>
      </c>
      <c r="J130" s="7">
        <f t="shared" si="11"/>
        <v>0</v>
      </c>
      <c r="K130" s="5" t="str">
        <f t="shared" si="9"/>
        <v/>
      </c>
    </row>
    <row r="131" spans="1:11">
      <c r="A131" s="5">
        <v>58</v>
      </c>
      <c r="B131" s="42" t="str">
        <f>IF(Registrations!$J68="Y",Registrations!$D68,"")</f>
        <v/>
      </c>
      <c r="C131" s="5" t="str">
        <f>IF(Registrations!$J68="Y",Registrations!$E68,"")</f>
        <v/>
      </c>
      <c r="D131" s="5" t="str">
        <f>IF(Registrations!$J68="Y",IF(Registrations!$F68&gt; "",Registrations!$F68,""),"")</f>
        <v/>
      </c>
      <c r="E131" s="45"/>
      <c r="F131" s="45"/>
      <c r="G131" s="45"/>
      <c r="H131" s="5">
        <f t="shared" si="10"/>
        <v>0</v>
      </c>
      <c r="I131" s="43" t="str">
        <f t="shared" si="8"/>
        <v/>
      </c>
      <c r="J131" s="7">
        <f t="shared" si="11"/>
        <v>0</v>
      </c>
      <c r="K131" s="5" t="str">
        <f t="shared" si="9"/>
        <v/>
      </c>
    </row>
    <row r="132" spans="1:11">
      <c r="A132" s="5">
        <v>59</v>
      </c>
      <c r="B132" s="42" t="str">
        <f>IF(Registrations!$J69="Y",Registrations!$D69,"")</f>
        <v/>
      </c>
      <c r="C132" s="5" t="str">
        <f>IF(Registrations!$J69="Y",Registrations!$E69,"")</f>
        <v/>
      </c>
      <c r="D132" s="5" t="str">
        <f>IF(Registrations!$J69="Y",IF(Registrations!$F69&gt; "",Registrations!$F69,""),"")</f>
        <v/>
      </c>
      <c r="E132" s="45"/>
      <c r="F132" s="45"/>
      <c r="G132" s="45"/>
      <c r="H132" s="5">
        <f t="shared" si="10"/>
        <v>0</v>
      </c>
      <c r="I132" s="43" t="str">
        <f t="shared" si="8"/>
        <v/>
      </c>
      <c r="J132" s="7">
        <f t="shared" si="11"/>
        <v>0</v>
      </c>
      <c r="K132" s="5" t="str">
        <f t="shared" si="9"/>
        <v/>
      </c>
    </row>
    <row r="133" spans="1:11">
      <c r="A133" s="5">
        <v>60</v>
      </c>
      <c r="B133" s="42" t="str">
        <f>IF(Registrations!$J70="Y",Registrations!$D70,"")</f>
        <v/>
      </c>
      <c r="C133" s="5" t="str">
        <f>IF(Registrations!$J70="Y",Registrations!$E70,"")</f>
        <v/>
      </c>
      <c r="D133" s="5" t="str">
        <f>IF(Registrations!$J70="Y",IF(Registrations!$F70&gt; "",Registrations!$F70,""),"")</f>
        <v/>
      </c>
      <c r="E133" s="45"/>
      <c r="F133" s="45"/>
      <c r="G133" s="45"/>
      <c r="H133" s="5">
        <f t="shared" si="10"/>
        <v>0</v>
      </c>
      <c r="I133" s="43" t="str">
        <f t="shared" si="8"/>
        <v/>
      </c>
      <c r="J133" s="7">
        <f t="shared" si="11"/>
        <v>0</v>
      </c>
      <c r="K133" s="5" t="str">
        <f t="shared" si="9"/>
        <v/>
      </c>
    </row>
  </sheetData>
  <autoFilter ref="A9:K69">
    <sortState ref="A7:J66">
      <sortCondition ref="A7:A66"/>
    </sortState>
  </autoFilter>
  <conditionalFormatting sqref="E74:G133">
    <cfRule type="expression" dxfId="9" priority="1">
      <formula>IF(AND(E74=E10,COUNT(E74)=COUNT(E10)),1,0)=1</formula>
    </cfRule>
  </conditionalFormatting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workbookViewId="0">
      <selection activeCell="B10" sqref="B10:B12"/>
    </sheetView>
  </sheetViews>
  <sheetFormatPr defaultColWidth="9.109375" defaultRowHeight="14.4"/>
  <cols>
    <col min="1" max="1" width="5.109375" style="2" customWidth="1"/>
    <col min="2" max="2" width="23.109375" style="35" customWidth="1"/>
    <col min="3" max="4" width="14" style="2" customWidth="1"/>
    <col min="5" max="5" width="11.5546875" style="2" customWidth="1"/>
    <col min="6" max="6" width="10.88671875" style="41" customWidth="1"/>
    <col min="7" max="7" width="9.109375" style="2"/>
    <col min="8" max="8" width="19.109375" style="2" customWidth="1"/>
    <col min="9" max="16384" width="9.109375" style="2"/>
  </cols>
  <sheetData>
    <row r="1" spans="1:10">
      <c r="A1" s="2" t="s">
        <v>31</v>
      </c>
    </row>
    <row r="2" spans="1:10">
      <c r="A2" s="2" t="s">
        <v>34</v>
      </c>
    </row>
    <row r="3" spans="1:10">
      <c r="A3" s="2" t="s">
        <v>35</v>
      </c>
    </row>
    <row r="4" spans="1:10">
      <c r="A4" s="2" t="s">
        <v>64</v>
      </c>
      <c r="F4" s="2"/>
      <c r="I4" s="40"/>
      <c r="J4" s="41"/>
    </row>
    <row r="5" spans="1:10">
      <c r="A5" s="2" t="s">
        <v>47</v>
      </c>
      <c r="F5" s="2"/>
      <c r="I5" s="40"/>
      <c r="J5" s="41"/>
    </row>
    <row r="6" spans="1:10">
      <c r="A6" s="2" t="s">
        <v>83</v>
      </c>
      <c r="F6" s="2"/>
      <c r="I6" s="40"/>
      <c r="J6" s="41"/>
    </row>
    <row r="8" spans="1:10" ht="19.8">
      <c r="A8" s="46" t="s">
        <v>36</v>
      </c>
    </row>
    <row r="9" spans="1:10" s="6" customFormat="1">
      <c r="A9" s="62" t="s">
        <v>2</v>
      </c>
      <c r="B9" s="65" t="s">
        <v>3</v>
      </c>
      <c r="C9" s="62" t="s">
        <v>66</v>
      </c>
      <c r="D9" s="62" t="s">
        <v>67</v>
      </c>
      <c r="E9" s="62" t="s">
        <v>37</v>
      </c>
      <c r="F9" s="66" t="s">
        <v>28</v>
      </c>
      <c r="G9" s="62" t="s">
        <v>29</v>
      </c>
      <c r="H9" s="62" t="s">
        <v>58</v>
      </c>
    </row>
    <row r="10" spans="1:10">
      <c r="A10" s="5">
        <v>40</v>
      </c>
      <c r="B10" s="42" t="str">
        <f>IF(Registrations!$P50="S",Registrations!$D50,"")</f>
        <v>Davies, Campbell</v>
      </c>
      <c r="C10" s="5" t="str">
        <f>IF(Registrations!$P50="S",Registrations!$E50,"")</f>
        <v>LVAC</v>
      </c>
      <c r="D10" s="5" t="str">
        <f>IF(Registrations!$P50="S",IF(Registrations!$F50&gt; "",Registrations!$F50,""),"")</f>
        <v/>
      </c>
      <c r="E10" s="44">
        <v>927.87</v>
      </c>
      <c r="F10" s="7">
        <f t="shared" ref="F10:F41" si="0">$E10/MAX($E$10:$E$69)*100</f>
        <v>100</v>
      </c>
      <c r="G10" s="5">
        <f t="shared" ref="G10:G41" si="1">IF(COUNT($E10:$E10)&gt;0,RANK($F10,$F$10:$F$69,0),"")</f>
        <v>1</v>
      </c>
      <c r="H10" s="44" t="s">
        <v>200</v>
      </c>
    </row>
    <row r="11" spans="1:10">
      <c r="A11" s="5">
        <v>9</v>
      </c>
      <c r="B11" s="42" t="str">
        <f>IF(Registrations!$P19="S",Registrations!$D19,"")</f>
        <v>Clemence, David</v>
      </c>
      <c r="C11" s="5" t="str">
        <f>IF(Registrations!$P19="S",Registrations!$E19,"")</f>
        <v>LVAC</v>
      </c>
      <c r="D11" s="5" t="str">
        <f>IF(Registrations!$P19="S",IF(Registrations!$F19&gt; "",Registrations!$F19,""),"")</f>
        <v/>
      </c>
      <c r="E11" s="44">
        <v>922.87</v>
      </c>
      <c r="F11" s="7">
        <f t="shared" si="0"/>
        <v>99.461131408494737</v>
      </c>
      <c r="G11" s="5">
        <f t="shared" si="1"/>
        <v>2</v>
      </c>
      <c r="H11" s="44" t="s">
        <v>221</v>
      </c>
    </row>
    <row r="12" spans="1:10">
      <c r="A12" s="5">
        <v>21</v>
      </c>
      <c r="B12" s="42" t="str">
        <f>IF(Registrations!$P31="S",Registrations!$D31,"")</f>
        <v>Barry. Des</v>
      </c>
      <c r="C12" s="5" t="str">
        <f>IF(Registrations!$P31="S",Registrations!$E31,"")</f>
        <v>RNZAC</v>
      </c>
      <c r="D12" s="5" t="str">
        <f>IF(Registrations!$P31="S",IF(Registrations!$F31&gt; "",Registrations!$F31,""),"")</f>
        <v/>
      </c>
      <c r="E12" s="44">
        <v>891</v>
      </c>
      <c r="F12" s="7">
        <f t="shared" si="0"/>
        <v>96.026383006240096</v>
      </c>
      <c r="G12" s="5">
        <f t="shared" si="1"/>
        <v>3</v>
      </c>
      <c r="H12" s="44" t="s">
        <v>202</v>
      </c>
    </row>
    <row r="13" spans="1:10">
      <c r="A13" s="5">
        <v>1</v>
      </c>
      <c r="B13" s="42" t="str">
        <f>IF(Registrations!$P11="S",Registrations!$D11,"")</f>
        <v/>
      </c>
      <c r="C13" s="5" t="str">
        <f>IF(Registrations!$P11="S",Registrations!$E11,"")</f>
        <v/>
      </c>
      <c r="D13" s="5" t="str">
        <f>IF(Registrations!$P11="S",IF(Registrations!$F11&gt; "",Registrations!$F11,""),"")</f>
        <v/>
      </c>
      <c r="E13" s="44"/>
      <c r="F13" s="7">
        <f t="shared" si="0"/>
        <v>0</v>
      </c>
      <c r="G13" s="5" t="str">
        <f t="shared" si="1"/>
        <v/>
      </c>
      <c r="H13" s="44"/>
    </row>
    <row r="14" spans="1:10">
      <c r="A14" s="5">
        <v>2</v>
      </c>
      <c r="B14" s="42" t="str">
        <f>IF(Registrations!$P12="S",Registrations!$D12,"")</f>
        <v/>
      </c>
      <c r="C14" s="5" t="str">
        <f>IF(Registrations!$P12="S",Registrations!$E12,"")</f>
        <v/>
      </c>
      <c r="D14" s="5" t="str">
        <f>IF(Registrations!$P12="S",IF(Registrations!$F12&gt; "",Registrations!$F12,""),"")</f>
        <v/>
      </c>
      <c r="E14" s="44"/>
      <c r="F14" s="7">
        <f t="shared" si="0"/>
        <v>0</v>
      </c>
      <c r="G14" s="5" t="str">
        <f t="shared" si="1"/>
        <v/>
      </c>
      <c r="H14" s="44"/>
    </row>
    <row r="15" spans="1:10">
      <c r="A15" s="5">
        <v>3</v>
      </c>
      <c r="B15" s="42" t="str">
        <f>IF(Registrations!$P13="S",Registrations!$D13,"")</f>
        <v/>
      </c>
      <c r="C15" s="5" t="str">
        <f>IF(Registrations!$P13="S",Registrations!$E13,"")</f>
        <v/>
      </c>
      <c r="D15" s="5" t="str">
        <f>IF(Registrations!$P13="S",IF(Registrations!$F13&gt; "",Registrations!$F13,""),"")</f>
        <v/>
      </c>
      <c r="E15" s="44"/>
      <c r="F15" s="7">
        <f t="shared" si="0"/>
        <v>0</v>
      </c>
      <c r="G15" s="5" t="str">
        <f t="shared" si="1"/>
        <v/>
      </c>
      <c r="H15" s="44"/>
    </row>
    <row r="16" spans="1:10">
      <c r="A16" s="5">
        <v>4</v>
      </c>
      <c r="B16" s="42" t="str">
        <f>IF(Registrations!$P14="S",Registrations!$D14,"")</f>
        <v/>
      </c>
      <c r="C16" s="5" t="str">
        <f>IF(Registrations!$P14="S",Registrations!$E14,"")</f>
        <v/>
      </c>
      <c r="D16" s="5" t="str">
        <f>IF(Registrations!$P14="S",IF(Registrations!$F14&gt; "",Registrations!$F14,""),"")</f>
        <v/>
      </c>
      <c r="E16" s="44"/>
      <c r="F16" s="7">
        <f t="shared" si="0"/>
        <v>0</v>
      </c>
      <c r="G16" s="5" t="str">
        <f t="shared" si="1"/>
        <v/>
      </c>
      <c r="H16" s="44"/>
    </row>
    <row r="17" spans="1:8">
      <c r="A17" s="5">
        <v>5</v>
      </c>
      <c r="B17" s="42" t="str">
        <f>IF(Registrations!$P15="S",Registrations!$D15,"")</f>
        <v/>
      </c>
      <c r="C17" s="5" t="str">
        <f>IF(Registrations!$P15="S",Registrations!$E15,"")</f>
        <v/>
      </c>
      <c r="D17" s="5" t="str">
        <f>IF(Registrations!$P15="S",IF(Registrations!$F15&gt; "",Registrations!$F15,""),"")</f>
        <v/>
      </c>
      <c r="E17" s="44"/>
      <c r="F17" s="7">
        <f t="shared" si="0"/>
        <v>0</v>
      </c>
      <c r="G17" s="5" t="str">
        <f t="shared" si="1"/>
        <v/>
      </c>
      <c r="H17" s="44"/>
    </row>
    <row r="18" spans="1:8">
      <c r="A18" s="5">
        <v>6</v>
      </c>
      <c r="B18" s="42" t="str">
        <f>IF(Registrations!$P16="S",Registrations!$D16,"")</f>
        <v/>
      </c>
      <c r="C18" s="5" t="str">
        <f>IF(Registrations!$P16="S",Registrations!$E16,"")</f>
        <v/>
      </c>
      <c r="D18" s="5" t="str">
        <f>IF(Registrations!$P16="S",IF(Registrations!$F16&gt; "",Registrations!$F16,""),"")</f>
        <v/>
      </c>
      <c r="E18" s="44"/>
      <c r="F18" s="7">
        <f t="shared" si="0"/>
        <v>0</v>
      </c>
      <c r="G18" s="5" t="str">
        <f t="shared" si="1"/>
        <v/>
      </c>
      <c r="H18" s="44"/>
    </row>
    <row r="19" spans="1:8">
      <c r="A19" s="5">
        <v>7</v>
      </c>
      <c r="B19" s="42" t="str">
        <f>IF(Registrations!$P17="S",Registrations!$D17,"")</f>
        <v/>
      </c>
      <c r="C19" s="5" t="str">
        <f>IF(Registrations!$P17="S",Registrations!$E17,"")</f>
        <v/>
      </c>
      <c r="D19" s="5" t="str">
        <f>IF(Registrations!$P17="S",IF(Registrations!$F17&gt; "",Registrations!$F17,""),"")</f>
        <v/>
      </c>
      <c r="E19" s="44"/>
      <c r="F19" s="7">
        <f t="shared" si="0"/>
        <v>0</v>
      </c>
      <c r="G19" s="5" t="str">
        <f t="shared" si="1"/>
        <v/>
      </c>
      <c r="H19" s="44"/>
    </row>
    <row r="20" spans="1:8">
      <c r="A20" s="5">
        <v>8</v>
      </c>
      <c r="B20" s="42" t="str">
        <f>IF(Registrations!$P18="S",Registrations!$D18,"")</f>
        <v/>
      </c>
      <c r="C20" s="5" t="str">
        <f>IF(Registrations!$P18="S",Registrations!$E18,"")</f>
        <v/>
      </c>
      <c r="D20" s="5" t="str">
        <f>IF(Registrations!$P18="S",IF(Registrations!$F18&gt; "",Registrations!$F18,""),"")</f>
        <v/>
      </c>
      <c r="E20" s="44"/>
      <c r="F20" s="7">
        <f t="shared" si="0"/>
        <v>0</v>
      </c>
      <c r="G20" s="5" t="str">
        <f t="shared" si="1"/>
        <v/>
      </c>
      <c r="H20" s="44"/>
    </row>
    <row r="21" spans="1:8">
      <c r="A21" s="5">
        <v>10</v>
      </c>
      <c r="B21" s="42" t="str">
        <f>IF(Registrations!$P20="S",Registrations!$D20,"")</f>
        <v/>
      </c>
      <c r="C21" s="5" t="str">
        <f>IF(Registrations!$P20="S",Registrations!$E20,"")</f>
        <v/>
      </c>
      <c r="D21" s="5" t="str">
        <f>IF(Registrations!$P20="S",IF(Registrations!$F20&gt; "",Registrations!$F20,""),"")</f>
        <v/>
      </c>
      <c r="E21" s="44"/>
      <c r="F21" s="7">
        <f t="shared" si="0"/>
        <v>0</v>
      </c>
      <c r="G21" s="5" t="str">
        <f t="shared" si="1"/>
        <v/>
      </c>
      <c r="H21" s="44"/>
    </row>
    <row r="22" spans="1:8">
      <c r="A22" s="5">
        <v>11</v>
      </c>
      <c r="B22" s="42" t="str">
        <f>IF(Registrations!$P21="S",Registrations!$D21,"")</f>
        <v/>
      </c>
      <c r="C22" s="5" t="str">
        <f>IF(Registrations!$P21="S",Registrations!$E21,"")</f>
        <v/>
      </c>
      <c r="D22" s="5" t="str">
        <f>IF(Registrations!$P21="S",IF(Registrations!$F21&gt; "",Registrations!$F21,""),"")</f>
        <v/>
      </c>
      <c r="E22" s="44"/>
      <c r="F22" s="7">
        <f t="shared" si="0"/>
        <v>0</v>
      </c>
      <c r="G22" s="5" t="str">
        <f t="shared" si="1"/>
        <v/>
      </c>
      <c r="H22" s="44"/>
    </row>
    <row r="23" spans="1:8">
      <c r="A23" s="5">
        <v>12</v>
      </c>
      <c r="B23" s="42" t="str">
        <f>IF(Registrations!$P22="S",Registrations!$D22,"")</f>
        <v/>
      </c>
      <c r="C23" s="5" t="str">
        <f>IF(Registrations!$P22="S",Registrations!$E22,"")</f>
        <v/>
      </c>
      <c r="D23" s="5" t="str">
        <f>IF(Registrations!$P22="S",IF(Registrations!$F22&gt; "",Registrations!$F22,""),"")</f>
        <v/>
      </c>
      <c r="E23" s="44"/>
      <c r="F23" s="7">
        <f t="shared" si="0"/>
        <v>0</v>
      </c>
      <c r="G23" s="5" t="str">
        <f t="shared" si="1"/>
        <v/>
      </c>
      <c r="H23" s="44"/>
    </row>
    <row r="24" spans="1:8">
      <c r="A24" s="5">
        <v>13</v>
      </c>
      <c r="B24" s="42" t="str">
        <f>IF(Registrations!$P23="S",Registrations!$D23,"")</f>
        <v/>
      </c>
      <c r="C24" s="5" t="str">
        <f>IF(Registrations!$P23="S",Registrations!$E23,"")</f>
        <v/>
      </c>
      <c r="D24" s="5" t="str">
        <f>IF(Registrations!$P23="S",IF(Registrations!$F23&gt; "",Registrations!$F23,""),"")</f>
        <v/>
      </c>
      <c r="E24" s="44"/>
      <c r="F24" s="7">
        <f t="shared" si="0"/>
        <v>0</v>
      </c>
      <c r="G24" s="5" t="str">
        <f t="shared" si="1"/>
        <v/>
      </c>
      <c r="H24" s="44"/>
    </row>
    <row r="25" spans="1:8">
      <c r="A25" s="5">
        <v>14</v>
      </c>
      <c r="B25" s="42" t="str">
        <f>IF(Registrations!$P24="S",Registrations!$D24,"")</f>
        <v/>
      </c>
      <c r="C25" s="5" t="str">
        <f>IF(Registrations!$P24="S",Registrations!$E24,"")</f>
        <v/>
      </c>
      <c r="D25" s="5" t="str">
        <f>IF(Registrations!$P24="S",IF(Registrations!$F24&gt; "",Registrations!$F24,""),"")</f>
        <v/>
      </c>
      <c r="E25" s="44"/>
      <c r="F25" s="7">
        <f t="shared" si="0"/>
        <v>0</v>
      </c>
      <c r="G25" s="5" t="str">
        <f t="shared" si="1"/>
        <v/>
      </c>
      <c r="H25" s="44"/>
    </row>
    <row r="26" spans="1:8">
      <c r="A26" s="5">
        <v>15</v>
      </c>
      <c r="B26" s="42" t="str">
        <f>IF(Registrations!$P25="S",Registrations!$D25,"")</f>
        <v/>
      </c>
      <c r="C26" s="5" t="str">
        <f>IF(Registrations!$P25="S",Registrations!$E25,"")</f>
        <v/>
      </c>
      <c r="D26" s="5" t="str">
        <f>IF(Registrations!$P25="S",IF(Registrations!$F25&gt; "",Registrations!$F25,""),"")</f>
        <v/>
      </c>
      <c r="E26" s="44"/>
      <c r="F26" s="7">
        <f t="shared" si="0"/>
        <v>0</v>
      </c>
      <c r="G26" s="5" t="str">
        <f t="shared" si="1"/>
        <v/>
      </c>
      <c r="H26" s="44"/>
    </row>
    <row r="27" spans="1:8">
      <c r="A27" s="5">
        <v>16</v>
      </c>
      <c r="B27" s="42" t="str">
        <f>IF(Registrations!$P26="S",Registrations!$D26,"")</f>
        <v/>
      </c>
      <c r="C27" s="5" t="str">
        <f>IF(Registrations!$P26="S",Registrations!$E26,"")</f>
        <v/>
      </c>
      <c r="D27" s="5" t="str">
        <f>IF(Registrations!$P26="S",IF(Registrations!$F26&gt; "",Registrations!$F26,""),"")</f>
        <v/>
      </c>
      <c r="E27" s="44"/>
      <c r="F27" s="7">
        <f t="shared" si="0"/>
        <v>0</v>
      </c>
      <c r="G27" s="5" t="str">
        <f t="shared" si="1"/>
        <v/>
      </c>
      <c r="H27" s="44"/>
    </row>
    <row r="28" spans="1:8">
      <c r="A28" s="5">
        <v>17</v>
      </c>
      <c r="B28" s="42" t="str">
        <f>IF(Registrations!$P27="S",Registrations!$D27,"")</f>
        <v/>
      </c>
      <c r="C28" s="5" t="str">
        <f>IF(Registrations!$P27="S",Registrations!$E27,"")</f>
        <v/>
      </c>
      <c r="D28" s="5" t="str">
        <f>IF(Registrations!$P27="S",IF(Registrations!$F27&gt; "",Registrations!$F27,""),"")</f>
        <v/>
      </c>
      <c r="E28" s="44"/>
      <c r="F28" s="7">
        <f t="shared" si="0"/>
        <v>0</v>
      </c>
      <c r="G28" s="5" t="str">
        <f t="shared" si="1"/>
        <v/>
      </c>
      <c r="H28" s="44"/>
    </row>
    <row r="29" spans="1:8">
      <c r="A29" s="5">
        <v>18</v>
      </c>
      <c r="B29" s="42" t="str">
        <f>IF(Registrations!$P28="S",Registrations!$D28,"")</f>
        <v/>
      </c>
      <c r="C29" s="5" t="str">
        <f>IF(Registrations!$P28="S",Registrations!$E28,"")</f>
        <v/>
      </c>
      <c r="D29" s="5" t="str">
        <f>IF(Registrations!$P28="S",IF(Registrations!$F28&gt; "",Registrations!$F28,""),"")</f>
        <v/>
      </c>
      <c r="E29" s="44"/>
      <c r="F29" s="7">
        <f t="shared" si="0"/>
        <v>0</v>
      </c>
      <c r="G29" s="5" t="str">
        <f t="shared" si="1"/>
        <v/>
      </c>
      <c r="H29" s="44"/>
    </row>
    <row r="30" spans="1:8">
      <c r="A30" s="5">
        <v>19</v>
      </c>
      <c r="B30" s="42" t="str">
        <f>IF(Registrations!$P29="S",Registrations!$D29,"")</f>
        <v/>
      </c>
      <c r="C30" s="5" t="str">
        <f>IF(Registrations!$P29="S",Registrations!$E29,"")</f>
        <v/>
      </c>
      <c r="D30" s="5" t="str">
        <f>IF(Registrations!$P29="S",IF(Registrations!$F29&gt; "",Registrations!$F29,""),"")</f>
        <v/>
      </c>
      <c r="E30" s="44"/>
      <c r="F30" s="7">
        <f t="shared" si="0"/>
        <v>0</v>
      </c>
      <c r="G30" s="5" t="str">
        <f t="shared" si="1"/>
        <v/>
      </c>
      <c r="H30" s="44"/>
    </row>
    <row r="31" spans="1:8">
      <c r="A31" s="5">
        <v>20</v>
      </c>
      <c r="B31" s="42" t="str">
        <f>IF(Registrations!$P30="S",Registrations!$D30,"")</f>
        <v/>
      </c>
      <c r="C31" s="5" t="str">
        <f>IF(Registrations!$P30="S",Registrations!$E30,"")</f>
        <v/>
      </c>
      <c r="D31" s="5" t="str">
        <f>IF(Registrations!$P30="S",IF(Registrations!$F30&gt; "",Registrations!$F30,""),"")</f>
        <v/>
      </c>
      <c r="E31" s="44"/>
      <c r="F31" s="7">
        <f t="shared" si="0"/>
        <v>0</v>
      </c>
      <c r="G31" s="5" t="str">
        <f t="shared" si="1"/>
        <v/>
      </c>
      <c r="H31" s="44"/>
    </row>
    <row r="32" spans="1:8">
      <c r="A32" s="5">
        <v>22</v>
      </c>
      <c r="B32" s="42" t="str">
        <f>IF(Registrations!$P32="S",Registrations!$D32,"")</f>
        <v/>
      </c>
      <c r="C32" s="5" t="str">
        <f>IF(Registrations!$P32="S",Registrations!$E32,"")</f>
        <v/>
      </c>
      <c r="D32" s="5" t="str">
        <f>IF(Registrations!$P32="S",IF(Registrations!$F32&gt; "",Registrations!$F32,""),"")</f>
        <v/>
      </c>
      <c r="E32" s="44"/>
      <c r="F32" s="7">
        <f t="shared" si="0"/>
        <v>0</v>
      </c>
      <c r="G32" s="5" t="str">
        <f t="shared" si="1"/>
        <v/>
      </c>
      <c r="H32" s="44"/>
    </row>
    <row r="33" spans="1:8">
      <c r="A33" s="5">
        <v>23</v>
      </c>
      <c r="B33" s="42" t="str">
        <f>IF(Registrations!$P33="S",Registrations!$D33,"")</f>
        <v/>
      </c>
      <c r="C33" s="5" t="str">
        <f>IF(Registrations!$P33="S",Registrations!$E33,"")</f>
        <v/>
      </c>
      <c r="D33" s="5" t="str">
        <f>IF(Registrations!$P33="S",IF(Registrations!$F33&gt; "",Registrations!$F33,""),"")</f>
        <v/>
      </c>
      <c r="E33" s="44"/>
      <c r="F33" s="7">
        <f t="shared" si="0"/>
        <v>0</v>
      </c>
      <c r="G33" s="5" t="str">
        <f t="shared" si="1"/>
        <v/>
      </c>
      <c r="H33" s="44"/>
    </row>
    <row r="34" spans="1:8">
      <c r="A34" s="5">
        <v>24</v>
      </c>
      <c r="B34" s="42" t="str">
        <f>IF(Registrations!$P34="S",Registrations!$D34,"")</f>
        <v/>
      </c>
      <c r="C34" s="5" t="str">
        <f>IF(Registrations!$P34="S",Registrations!$E34,"")</f>
        <v/>
      </c>
      <c r="D34" s="5" t="str">
        <f>IF(Registrations!$P34="S",IF(Registrations!$F34&gt; "",Registrations!$F34,""),"")</f>
        <v/>
      </c>
      <c r="E34" s="44"/>
      <c r="F34" s="7">
        <f t="shared" si="0"/>
        <v>0</v>
      </c>
      <c r="G34" s="5" t="str">
        <f t="shared" si="1"/>
        <v/>
      </c>
      <c r="H34" s="44"/>
    </row>
    <row r="35" spans="1:8">
      <c r="A35" s="5">
        <v>25</v>
      </c>
      <c r="B35" s="42" t="str">
        <f>IF(Registrations!$P35="S",Registrations!$D35,"")</f>
        <v/>
      </c>
      <c r="C35" s="5" t="str">
        <f>IF(Registrations!$P35="S",Registrations!$E35,"")</f>
        <v/>
      </c>
      <c r="D35" s="5" t="str">
        <f>IF(Registrations!$P35="S",IF(Registrations!$F35&gt; "",Registrations!$F35,""),"")</f>
        <v/>
      </c>
      <c r="E35" s="44"/>
      <c r="F35" s="7">
        <f t="shared" si="0"/>
        <v>0</v>
      </c>
      <c r="G35" s="5" t="str">
        <f t="shared" si="1"/>
        <v/>
      </c>
      <c r="H35" s="44"/>
    </row>
    <row r="36" spans="1:8">
      <c r="A36" s="5">
        <v>26</v>
      </c>
      <c r="B36" s="42" t="str">
        <f>IF(Registrations!$P36="S",Registrations!$D36,"")</f>
        <v/>
      </c>
      <c r="C36" s="5" t="str">
        <f>IF(Registrations!$P36="S",Registrations!$E36,"")</f>
        <v/>
      </c>
      <c r="D36" s="5" t="str">
        <f>IF(Registrations!$P36="S",IF(Registrations!$F36&gt; "",Registrations!$F36,""),"")</f>
        <v/>
      </c>
      <c r="E36" s="44"/>
      <c r="F36" s="7">
        <f t="shared" si="0"/>
        <v>0</v>
      </c>
      <c r="G36" s="5" t="str">
        <f t="shared" si="1"/>
        <v/>
      </c>
      <c r="H36" s="44"/>
    </row>
    <row r="37" spans="1:8">
      <c r="A37" s="5">
        <v>27</v>
      </c>
      <c r="B37" s="42" t="str">
        <f>IF(Registrations!$P37="S",Registrations!$D37,"")</f>
        <v/>
      </c>
      <c r="C37" s="5" t="str">
        <f>IF(Registrations!$P37="S",Registrations!$E37,"")</f>
        <v/>
      </c>
      <c r="D37" s="5" t="str">
        <f>IF(Registrations!$P37="S",IF(Registrations!$F37&gt; "",Registrations!$F37,""),"")</f>
        <v/>
      </c>
      <c r="E37" s="44"/>
      <c r="F37" s="7">
        <f t="shared" si="0"/>
        <v>0</v>
      </c>
      <c r="G37" s="5" t="str">
        <f t="shared" si="1"/>
        <v/>
      </c>
      <c r="H37" s="44"/>
    </row>
    <row r="38" spans="1:8">
      <c r="A38" s="5">
        <v>28</v>
      </c>
      <c r="B38" s="42" t="str">
        <f>IF(Registrations!$P38="S",Registrations!$D38,"")</f>
        <v/>
      </c>
      <c r="C38" s="5" t="str">
        <f>IF(Registrations!$P38="S",Registrations!$E38,"")</f>
        <v/>
      </c>
      <c r="D38" s="5" t="str">
        <f>IF(Registrations!$P38="S",IF(Registrations!$F38&gt; "",Registrations!$F38,""),"")</f>
        <v/>
      </c>
      <c r="E38" s="44"/>
      <c r="F38" s="7">
        <f t="shared" si="0"/>
        <v>0</v>
      </c>
      <c r="G38" s="5" t="str">
        <f t="shared" si="1"/>
        <v/>
      </c>
      <c r="H38" s="44"/>
    </row>
    <row r="39" spans="1:8">
      <c r="A39" s="5">
        <v>29</v>
      </c>
      <c r="B39" s="42" t="str">
        <f>IF(Registrations!$P39="S",Registrations!$D39,"")</f>
        <v/>
      </c>
      <c r="C39" s="5" t="str">
        <f>IF(Registrations!$P39="S",Registrations!$E39,"")</f>
        <v/>
      </c>
      <c r="D39" s="5" t="str">
        <f>IF(Registrations!$P39="S",IF(Registrations!$F39&gt; "",Registrations!$F39,""),"")</f>
        <v/>
      </c>
      <c r="E39" s="44"/>
      <c r="F39" s="7">
        <f t="shared" si="0"/>
        <v>0</v>
      </c>
      <c r="G39" s="5" t="str">
        <f t="shared" si="1"/>
        <v/>
      </c>
      <c r="H39" s="44"/>
    </row>
    <row r="40" spans="1:8">
      <c r="A40" s="5">
        <v>30</v>
      </c>
      <c r="B40" s="42" t="str">
        <f>IF(Registrations!$P40="S",Registrations!$D40,"")</f>
        <v/>
      </c>
      <c r="C40" s="5" t="str">
        <f>IF(Registrations!$P40="S",Registrations!$E40,"")</f>
        <v/>
      </c>
      <c r="D40" s="5" t="str">
        <f>IF(Registrations!$P40="S",IF(Registrations!$F40&gt; "",Registrations!$F40,""),"")</f>
        <v/>
      </c>
      <c r="E40" s="44"/>
      <c r="F40" s="7">
        <f t="shared" si="0"/>
        <v>0</v>
      </c>
      <c r="G40" s="5" t="str">
        <f t="shared" si="1"/>
        <v/>
      </c>
      <c r="H40" s="44"/>
    </row>
    <row r="41" spans="1:8">
      <c r="A41" s="5">
        <v>31</v>
      </c>
      <c r="B41" s="42" t="str">
        <f>IF(Registrations!$P41="S",Registrations!$D41,"")</f>
        <v/>
      </c>
      <c r="C41" s="5" t="str">
        <f>IF(Registrations!$P41="S",Registrations!$E41,"")</f>
        <v/>
      </c>
      <c r="D41" s="5" t="str">
        <f>IF(Registrations!$P41="S",IF(Registrations!$F41&gt; "",Registrations!$F41,""),"")</f>
        <v/>
      </c>
      <c r="E41" s="44"/>
      <c r="F41" s="7">
        <f t="shared" si="0"/>
        <v>0</v>
      </c>
      <c r="G41" s="5" t="str">
        <f t="shared" si="1"/>
        <v/>
      </c>
      <c r="H41" s="44"/>
    </row>
    <row r="42" spans="1:8">
      <c r="A42" s="5">
        <v>32</v>
      </c>
      <c r="B42" s="42" t="str">
        <f>IF(Registrations!$P42="S",Registrations!$D42,"")</f>
        <v/>
      </c>
      <c r="C42" s="5" t="str">
        <f>IF(Registrations!$P42="S",Registrations!$E42,"")</f>
        <v/>
      </c>
      <c r="D42" s="5" t="str">
        <f>IF(Registrations!$P42="S",IF(Registrations!$F42&gt; "",Registrations!$F42,""),"")</f>
        <v/>
      </c>
      <c r="E42" s="44"/>
      <c r="F42" s="7">
        <f t="shared" ref="F42:F69" si="2">$E42/MAX($E$10:$E$69)*100</f>
        <v>0</v>
      </c>
      <c r="G42" s="5" t="str">
        <f t="shared" ref="G42:G69" si="3">IF(COUNT($E42:$E42)&gt;0,RANK($F42,$F$10:$F$69,0),"")</f>
        <v/>
      </c>
      <c r="H42" s="44"/>
    </row>
    <row r="43" spans="1:8">
      <c r="A43" s="5">
        <v>33</v>
      </c>
      <c r="B43" s="42" t="str">
        <f>IF(Registrations!$P43="S",Registrations!$D43,"")</f>
        <v/>
      </c>
      <c r="C43" s="5" t="str">
        <f>IF(Registrations!$P43="S",Registrations!$E43,"")</f>
        <v/>
      </c>
      <c r="D43" s="5" t="str">
        <f>IF(Registrations!$P43="S",IF(Registrations!$F43&gt; "",Registrations!$F43,""),"")</f>
        <v/>
      </c>
      <c r="E43" s="44"/>
      <c r="F43" s="7">
        <f t="shared" si="2"/>
        <v>0</v>
      </c>
      <c r="G43" s="5" t="str">
        <f t="shared" si="3"/>
        <v/>
      </c>
      <c r="H43" s="44"/>
    </row>
    <row r="44" spans="1:8">
      <c r="A44" s="5">
        <v>34</v>
      </c>
      <c r="B44" s="42" t="str">
        <f>IF(Registrations!$P44="S",Registrations!$D44,"")</f>
        <v/>
      </c>
      <c r="C44" s="5" t="str">
        <f>IF(Registrations!$P44="S",Registrations!$E44,"")</f>
        <v/>
      </c>
      <c r="D44" s="5" t="str">
        <f>IF(Registrations!$P44="S",IF(Registrations!$F44&gt; "",Registrations!$F44,""),"")</f>
        <v/>
      </c>
      <c r="E44" s="44"/>
      <c r="F44" s="7">
        <f t="shared" si="2"/>
        <v>0</v>
      </c>
      <c r="G44" s="5" t="str">
        <f t="shared" si="3"/>
        <v/>
      </c>
      <c r="H44" s="44"/>
    </row>
    <row r="45" spans="1:8">
      <c r="A45" s="5">
        <v>35</v>
      </c>
      <c r="B45" s="42" t="str">
        <f>IF(Registrations!$P45="S",Registrations!$D45,"")</f>
        <v/>
      </c>
      <c r="C45" s="5" t="str">
        <f>IF(Registrations!$P45="S",Registrations!$E45,"")</f>
        <v/>
      </c>
      <c r="D45" s="5" t="str">
        <f>IF(Registrations!$P45="S",IF(Registrations!$F45&gt; "",Registrations!$F45,""),"")</f>
        <v/>
      </c>
      <c r="E45" s="44"/>
      <c r="F45" s="7">
        <f t="shared" si="2"/>
        <v>0</v>
      </c>
      <c r="G45" s="5" t="str">
        <f t="shared" si="3"/>
        <v/>
      </c>
      <c r="H45" s="44"/>
    </row>
    <row r="46" spans="1:8">
      <c r="A46" s="5">
        <v>36</v>
      </c>
      <c r="B46" s="42" t="str">
        <f>IF(Registrations!$P46="S",Registrations!$D46,"")</f>
        <v/>
      </c>
      <c r="C46" s="5" t="str">
        <f>IF(Registrations!$P46="S",Registrations!$E46,"")</f>
        <v/>
      </c>
      <c r="D46" s="5" t="str">
        <f>IF(Registrations!$P46="S",IF(Registrations!$F46&gt; "",Registrations!$F46,""),"")</f>
        <v/>
      </c>
      <c r="E46" s="44"/>
      <c r="F46" s="7">
        <f t="shared" si="2"/>
        <v>0</v>
      </c>
      <c r="G46" s="5" t="str">
        <f t="shared" si="3"/>
        <v/>
      </c>
      <c r="H46" s="44"/>
    </row>
    <row r="47" spans="1:8">
      <c r="A47" s="5">
        <v>37</v>
      </c>
      <c r="B47" s="42" t="str">
        <f>IF(Registrations!$P47="S",Registrations!$D47,"")</f>
        <v/>
      </c>
      <c r="C47" s="5" t="str">
        <f>IF(Registrations!$P47="S",Registrations!$E47,"")</f>
        <v/>
      </c>
      <c r="D47" s="5" t="str">
        <f>IF(Registrations!$P47="S",IF(Registrations!$F47&gt; "",Registrations!$F47,""),"")</f>
        <v/>
      </c>
      <c r="E47" s="44"/>
      <c r="F47" s="7">
        <f t="shared" si="2"/>
        <v>0</v>
      </c>
      <c r="G47" s="5" t="str">
        <f t="shared" si="3"/>
        <v/>
      </c>
      <c r="H47" s="44"/>
    </row>
    <row r="48" spans="1:8">
      <c r="A48" s="5">
        <v>38</v>
      </c>
      <c r="B48" s="42" t="str">
        <f>IF(Registrations!$P48="S",Registrations!$D48,"")</f>
        <v/>
      </c>
      <c r="C48" s="5" t="str">
        <f>IF(Registrations!$P48="S",Registrations!$E48,"")</f>
        <v/>
      </c>
      <c r="D48" s="5" t="str">
        <f>IF(Registrations!$P48="S",IF(Registrations!$F48&gt; "",Registrations!$F48,""),"")</f>
        <v/>
      </c>
      <c r="E48" s="44"/>
      <c r="F48" s="7">
        <f t="shared" si="2"/>
        <v>0</v>
      </c>
      <c r="G48" s="5" t="str">
        <f t="shared" si="3"/>
        <v/>
      </c>
      <c r="H48" s="44"/>
    </row>
    <row r="49" spans="1:8">
      <c r="A49" s="5">
        <v>39</v>
      </c>
      <c r="B49" s="42" t="str">
        <f>IF(Registrations!$P49="S",Registrations!$D49,"")</f>
        <v/>
      </c>
      <c r="C49" s="5" t="str">
        <f>IF(Registrations!$P49="S",Registrations!$E49,"")</f>
        <v/>
      </c>
      <c r="D49" s="5" t="str">
        <f>IF(Registrations!$P49="S",IF(Registrations!$F49&gt; "",Registrations!$F49,""),"")</f>
        <v/>
      </c>
      <c r="E49" s="44"/>
      <c r="F49" s="7">
        <f t="shared" si="2"/>
        <v>0</v>
      </c>
      <c r="G49" s="5" t="str">
        <f t="shared" si="3"/>
        <v/>
      </c>
      <c r="H49" s="44"/>
    </row>
    <row r="50" spans="1:8">
      <c r="A50" s="5">
        <v>41</v>
      </c>
      <c r="B50" s="42" t="str">
        <f>IF(Registrations!$P51="S",Registrations!$D51,"")</f>
        <v/>
      </c>
      <c r="C50" s="5" t="str">
        <f>IF(Registrations!$P51="S",Registrations!$E51,"")</f>
        <v/>
      </c>
      <c r="D50" s="5" t="str">
        <f>IF(Registrations!$P51="S",IF(Registrations!$F51&gt; "",Registrations!$F51,""),"")</f>
        <v/>
      </c>
      <c r="E50" s="44"/>
      <c r="F50" s="7">
        <f t="shared" si="2"/>
        <v>0</v>
      </c>
      <c r="G50" s="5" t="str">
        <f t="shared" si="3"/>
        <v/>
      </c>
      <c r="H50" s="44"/>
    </row>
    <row r="51" spans="1:8">
      <c r="A51" s="5">
        <v>42</v>
      </c>
      <c r="B51" s="42" t="str">
        <f>IF(Registrations!$P52="S",Registrations!$D52,"")</f>
        <v/>
      </c>
      <c r="C51" s="5" t="str">
        <f>IF(Registrations!$P52="S",Registrations!$E52,"")</f>
        <v/>
      </c>
      <c r="D51" s="5" t="str">
        <f>IF(Registrations!$P52="S",IF(Registrations!$F52&gt; "",Registrations!$F52,""),"")</f>
        <v/>
      </c>
      <c r="E51" s="44"/>
      <c r="F51" s="7">
        <f t="shared" si="2"/>
        <v>0</v>
      </c>
      <c r="G51" s="5" t="str">
        <f t="shared" si="3"/>
        <v/>
      </c>
      <c r="H51" s="44"/>
    </row>
    <row r="52" spans="1:8">
      <c r="A52" s="5">
        <v>43</v>
      </c>
      <c r="B52" s="42" t="str">
        <f>IF(Registrations!$P53="S",Registrations!$D53,"")</f>
        <v/>
      </c>
      <c r="C52" s="5" t="str">
        <f>IF(Registrations!$P53="S",Registrations!$E53,"")</f>
        <v/>
      </c>
      <c r="D52" s="5" t="str">
        <f>IF(Registrations!$P53="S",IF(Registrations!$F53&gt; "",Registrations!$F53,""),"")</f>
        <v/>
      </c>
      <c r="E52" s="44"/>
      <c r="F52" s="7">
        <f t="shared" si="2"/>
        <v>0</v>
      </c>
      <c r="G52" s="5" t="str">
        <f t="shared" si="3"/>
        <v/>
      </c>
      <c r="H52" s="44"/>
    </row>
    <row r="53" spans="1:8">
      <c r="A53" s="5">
        <v>44</v>
      </c>
      <c r="B53" s="42" t="str">
        <f>IF(Registrations!$P54="S",Registrations!$D54,"")</f>
        <v/>
      </c>
      <c r="C53" s="5" t="str">
        <f>IF(Registrations!$P54="S",Registrations!$E54,"")</f>
        <v/>
      </c>
      <c r="D53" s="5" t="str">
        <f>IF(Registrations!$P54="S",IF(Registrations!$F54&gt; "",Registrations!$F54,""),"")</f>
        <v/>
      </c>
      <c r="E53" s="44"/>
      <c r="F53" s="7">
        <f t="shared" si="2"/>
        <v>0</v>
      </c>
      <c r="G53" s="5" t="str">
        <f t="shared" si="3"/>
        <v/>
      </c>
      <c r="H53" s="44"/>
    </row>
    <row r="54" spans="1:8">
      <c r="A54" s="5">
        <v>45</v>
      </c>
      <c r="B54" s="42" t="str">
        <f>IF(Registrations!$P55="S",Registrations!$D55,"")</f>
        <v/>
      </c>
      <c r="C54" s="5" t="str">
        <f>IF(Registrations!$P55="S",Registrations!$E55,"")</f>
        <v/>
      </c>
      <c r="D54" s="5" t="str">
        <f>IF(Registrations!$P55="S",IF(Registrations!$F55&gt; "",Registrations!$F55,""),"")</f>
        <v/>
      </c>
      <c r="E54" s="44"/>
      <c r="F54" s="7">
        <f t="shared" si="2"/>
        <v>0</v>
      </c>
      <c r="G54" s="5" t="str">
        <f t="shared" si="3"/>
        <v/>
      </c>
      <c r="H54" s="44"/>
    </row>
    <row r="55" spans="1:8">
      <c r="A55" s="5">
        <v>46</v>
      </c>
      <c r="B55" s="42" t="str">
        <f>IF(Registrations!$P56="S",Registrations!$D56,"")</f>
        <v/>
      </c>
      <c r="C55" s="5" t="str">
        <f>IF(Registrations!$P56="S",Registrations!$E56,"")</f>
        <v/>
      </c>
      <c r="D55" s="5" t="str">
        <f>IF(Registrations!$P56="S",IF(Registrations!$F56&gt; "",Registrations!$F56,""),"")</f>
        <v/>
      </c>
      <c r="E55" s="44"/>
      <c r="F55" s="7">
        <f t="shared" si="2"/>
        <v>0</v>
      </c>
      <c r="G55" s="5" t="str">
        <f t="shared" si="3"/>
        <v/>
      </c>
      <c r="H55" s="44"/>
    </row>
    <row r="56" spans="1:8">
      <c r="A56" s="5">
        <v>47</v>
      </c>
      <c r="B56" s="42" t="str">
        <f>IF(Registrations!$P57="S",Registrations!$D57,"")</f>
        <v/>
      </c>
      <c r="C56" s="5" t="str">
        <f>IF(Registrations!$P57="S",Registrations!$E57,"")</f>
        <v/>
      </c>
      <c r="D56" s="5" t="str">
        <f>IF(Registrations!$P57="S",IF(Registrations!$F57&gt; "",Registrations!$F57,""),"")</f>
        <v/>
      </c>
      <c r="E56" s="44"/>
      <c r="F56" s="7">
        <f t="shared" si="2"/>
        <v>0</v>
      </c>
      <c r="G56" s="5" t="str">
        <f t="shared" si="3"/>
        <v/>
      </c>
      <c r="H56" s="44"/>
    </row>
    <row r="57" spans="1:8">
      <c r="A57" s="5">
        <v>48</v>
      </c>
      <c r="B57" s="42" t="str">
        <f>IF(Registrations!$P58="S",Registrations!$D58,"")</f>
        <v/>
      </c>
      <c r="C57" s="5" t="str">
        <f>IF(Registrations!$P58="S",Registrations!$E58,"")</f>
        <v/>
      </c>
      <c r="D57" s="5" t="str">
        <f>IF(Registrations!$P58="S",IF(Registrations!$F58&gt; "",Registrations!$F58,""),"")</f>
        <v/>
      </c>
      <c r="E57" s="44"/>
      <c r="F57" s="7">
        <f t="shared" si="2"/>
        <v>0</v>
      </c>
      <c r="G57" s="5" t="str">
        <f t="shared" si="3"/>
        <v/>
      </c>
      <c r="H57" s="44"/>
    </row>
    <row r="58" spans="1:8">
      <c r="A58" s="5">
        <v>49</v>
      </c>
      <c r="B58" s="42" t="str">
        <f>IF(Registrations!$P59="S",Registrations!$D59,"")</f>
        <v/>
      </c>
      <c r="C58" s="5" t="str">
        <f>IF(Registrations!$P59="S",Registrations!$E59,"")</f>
        <v/>
      </c>
      <c r="D58" s="5" t="str">
        <f>IF(Registrations!$P59="S",IF(Registrations!$F59&gt; "",Registrations!$F59,""),"")</f>
        <v/>
      </c>
      <c r="E58" s="44"/>
      <c r="F58" s="7">
        <f t="shared" si="2"/>
        <v>0</v>
      </c>
      <c r="G58" s="5" t="str">
        <f t="shared" si="3"/>
        <v/>
      </c>
      <c r="H58" s="44"/>
    </row>
    <row r="59" spans="1:8">
      <c r="A59" s="5">
        <v>50</v>
      </c>
      <c r="B59" s="42" t="str">
        <f>IF(Registrations!$P60="S",Registrations!$D60,"")</f>
        <v/>
      </c>
      <c r="C59" s="5" t="str">
        <f>IF(Registrations!$P60="S",Registrations!$E60,"")</f>
        <v/>
      </c>
      <c r="D59" s="5" t="str">
        <f>IF(Registrations!$P60="S",IF(Registrations!$F60&gt; "",Registrations!$F60,""),"")</f>
        <v/>
      </c>
      <c r="E59" s="44"/>
      <c r="F59" s="7">
        <f t="shared" si="2"/>
        <v>0</v>
      </c>
      <c r="G59" s="5" t="str">
        <f t="shared" si="3"/>
        <v/>
      </c>
      <c r="H59" s="44"/>
    </row>
    <row r="60" spans="1:8">
      <c r="A60" s="5">
        <v>51</v>
      </c>
      <c r="B60" s="42" t="str">
        <f>IF(Registrations!$P61="S",Registrations!$D61,"")</f>
        <v/>
      </c>
      <c r="C60" s="5" t="str">
        <f>IF(Registrations!$P61="S",Registrations!$E61,"")</f>
        <v/>
      </c>
      <c r="D60" s="5" t="str">
        <f>IF(Registrations!$P61="S",IF(Registrations!$F61&gt; "",Registrations!$F61,""),"")</f>
        <v/>
      </c>
      <c r="E60" s="44"/>
      <c r="F60" s="7">
        <f t="shared" si="2"/>
        <v>0</v>
      </c>
      <c r="G60" s="5" t="str">
        <f t="shared" si="3"/>
        <v/>
      </c>
      <c r="H60" s="44"/>
    </row>
    <row r="61" spans="1:8">
      <c r="A61" s="5">
        <v>52</v>
      </c>
      <c r="B61" s="42" t="str">
        <f>IF(Registrations!$P62="S",Registrations!$D62,"")</f>
        <v/>
      </c>
      <c r="C61" s="5" t="str">
        <f>IF(Registrations!$P62="S",Registrations!$E62,"")</f>
        <v/>
      </c>
      <c r="D61" s="5" t="str">
        <f>IF(Registrations!$P62="S",IF(Registrations!$F62&gt; "",Registrations!$F62,""),"")</f>
        <v/>
      </c>
      <c r="E61" s="44"/>
      <c r="F61" s="7">
        <f t="shared" si="2"/>
        <v>0</v>
      </c>
      <c r="G61" s="5" t="str">
        <f t="shared" si="3"/>
        <v/>
      </c>
      <c r="H61" s="44"/>
    </row>
    <row r="62" spans="1:8">
      <c r="A62" s="5">
        <v>53</v>
      </c>
      <c r="B62" s="42" t="str">
        <f>IF(Registrations!$P63="S",Registrations!$D63,"")</f>
        <v/>
      </c>
      <c r="C62" s="5" t="str">
        <f>IF(Registrations!$P63="S",Registrations!$E63,"")</f>
        <v/>
      </c>
      <c r="D62" s="5" t="str">
        <f>IF(Registrations!$P63="S",IF(Registrations!$F63&gt; "",Registrations!$F63,""),"")</f>
        <v/>
      </c>
      <c r="E62" s="44"/>
      <c r="F62" s="7">
        <f t="shared" si="2"/>
        <v>0</v>
      </c>
      <c r="G62" s="5" t="str">
        <f t="shared" si="3"/>
        <v/>
      </c>
      <c r="H62" s="44"/>
    </row>
    <row r="63" spans="1:8">
      <c r="A63" s="5">
        <v>54</v>
      </c>
      <c r="B63" s="42" t="str">
        <f>IF(Registrations!$P64="S",Registrations!$D64,"")</f>
        <v/>
      </c>
      <c r="C63" s="5" t="str">
        <f>IF(Registrations!$P64="S",Registrations!$E64,"")</f>
        <v/>
      </c>
      <c r="D63" s="5" t="str">
        <f>IF(Registrations!$P64="S",IF(Registrations!$F64&gt; "",Registrations!$F64,""),"")</f>
        <v/>
      </c>
      <c r="E63" s="44"/>
      <c r="F63" s="7">
        <f t="shared" si="2"/>
        <v>0</v>
      </c>
      <c r="G63" s="5" t="str">
        <f t="shared" si="3"/>
        <v/>
      </c>
      <c r="H63" s="44"/>
    </row>
    <row r="64" spans="1:8">
      <c r="A64" s="5">
        <v>55</v>
      </c>
      <c r="B64" s="42" t="str">
        <f>IF(Registrations!$P65="S",Registrations!$D65,"")</f>
        <v/>
      </c>
      <c r="C64" s="5" t="str">
        <f>IF(Registrations!$P65="S",Registrations!$E65,"")</f>
        <v/>
      </c>
      <c r="D64" s="5" t="str">
        <f>IF(Registrations!$P65="S",IF(Registrations!$F65&gt; "",Registrations!$F65,""),"")</f>
        <v/>
      </c>
      <c r="E64" s="44"/>
      <c r="F64" s="7">
        <f t="shared" si="2"/>
        <v>0</v>
      </c>
      <c r="G64" s="5" t="str">
        <f t="shared" si="3"/>
        <v/>
      </c>
      <c r="H64" s="44"/>
    </row>
    <row r="65" spans="1:8">
      <c r="A65" s="5">
        <v>56</v>
      </c>
      <c r="B65" s="42" t="str">
        <f>IF(Registrations!$P66="S",Registrations!$D66,"")</f>
        <v/>
      </c>
      <c r="C65" s="5" t="str">
        <f>IF(Registrations!$P66="S",Registrations!$E66,"")</f>
        <v/>
      </c>
      <c r="D65" s="5" t="str">
        <f>IF(Registrations!$P66="S",IF(Registrations!$F66&gt; "",Registrations!$F66,""),"")</f>
        <v/>
      </c>
      <c r="E65" s="44"/>
      <c r="F65" s="7">
        <f t="shared" si="2"/>
        <v>0</v>
      </c>
      <c r="G65" s="5" t="str">
        <f t="shared" si="3"/>
        <v/>
      </c>
      <c r="H65" s="44"/>
    </row>
    <row r="66" spans="1:8">
      <c r="A66" s="5">
        <v>57</v>
      </c>
      <c r="B66" s="42" t="str">
        <f>IF(Registrations!$P67="S",Registrations!$D67,"")</f>
        <v/>
      </c>
      <c r="C66" s="5" t="str">
        <f>IF(Registrations!$P67="S",Registrations!$E67,"")</f>
        <v/>
      </c>
      <c r="D66" s="5" t="str">
        <f>IF(Registrations!$P67="S",IF(Registrations!$F67&gt; "",Registrations!$F67,""),"")</f>
        <v/>
      </c>
      <c r="E66" s="44"/>
      <c r="F66" s="7">
        <f t="shared" si="2"/>
        <v>0</v>
      </c>
      <c r="G66" s="5" t="str">
        <f t="shared" si="3"/>
        <v/>
      </c>
      <c r="H66" s="44"/>
    </row>
    <row r="67" spans="1:8">
      <c r="A67" s="5">
        <v>58</v>
      </c>
      <c r="B67" s="42" t="str">
        <f>IF(Registrations!$P68="S",Registrations!$D68,"")</f>
        <v/>
      </c>
      <c r="C67" s="5" t="str">
        <f>IF(Registrations!$P68="S",Registrations!$E68,"")</f>
        <v/>
      </c>
      <c r="D67" s="5" t="str">
        <f>IF(Registrations!$P68="S",IF(Registrations!$F68&gt; "",Registrations!$F68,""),"")</f>
        <v/>
      </c>
      <c r="E67" s="44"/>
      <c r="F67" s="7">
        <f t="shared" si="2"/>
        <v>0</v>
      </c>
      <c r="G67" s="5" t="str">
        <f t="shared" si="3"/>
        <v/>
      </c>
      <c r="H67" s="44"/>
    </row>
    <row r="68" spans="1:8">
      <c r="A68" s="5">
        <v>59</v>
      </c>
      <c r="B68" s="42" t="str">
        <f>IF(Registrations!$P69="S",Registrations!$D69,"")</f>
        <v/>
      </c>
      <c r="C68" s="5" t="str">
        <f>IF(Registrations!$P69="S",Registrations!$E69,"")</f>
        <v/>
      </c>
      <c r="D68" s="5" t="str">
        <f>IF(Registrations!$P69="S",IF(Registrations!$F69&gt; "",Registrations!$F69,""),"")</f>
        <v/>
      </c>
      <c r="E68" s="44"/>
      <c r="F68" s="7">
        <f t="shared" si="2"/>
        <v>0</v>
      </c>
      <c r="G68" s="5" t="str">
        <f t="shared" si="3"/>
        <v/>
      </c>
      <c r="H68" s="44"/>
    </row>
    <row r="69" spans="1:8">
      <c r="A69" s="5">
        <v>60</v>
      </c>
      <c r="B69" s="42" t="str">
        <f>IF(Registrations!$P70="S",Registrations!$D70,"")</f>
        <v/>
      </c>
      <c r="C69" s="5" t="str">
        <f>IF(Registrations!$P70="S",Registrations!$E70,"")</f>
        <v/>
      </c>
      <c r="D69" s="5" t="str">
        <f>IF(Registrations!$P70="S",IF(Registrations!$F70&gt; "",Registrations!$F70,""),"")</f>
        <v/>
      </c>
      <c r="E69" s="44"/>
      <c r="F69" s="7">
        <f t="shared" si="2"/>
        <v>0</v>
      </c>
      <c r="G69" s="5" t="str">
        <f t="shared" si="3"/>
        <v/>
      </c>
      <c r="H69" s="44"/>
    </row>
    <row r="72" spans="1:8">
      <c r="A72" s="2" t="s">
        <v>32</v>
      </c>
    </row>
    <row r="73" spans="1:8" s="6" customFormat="1">
      <c r="A73" s="62" t="s">
        <v>2</v>
      </c>
      <c r="B73" s="65" t="s">
        <v>3</v>
      </c>
      <c r="C73" s="62" t="s">
        <v>66</v>
      </c>
      <c r="D73" s="62" t="s">
        <v>67</v>
      </c>
      <c r="E73" s="62" t="s">
        <v>37</v>
      </c>
      <c r="F73" s="66" t="s">
        <v>28</v>
      </c>
      <c r="G73" s="62" t="s">
        <v>29</v>
      </c>
    </row>
    <row r="74" spans="1:8">
      <c r="A74" s="5">
        <v>1</v>
      </c>
      <c r="B74" s="42" t="str">
        <f>IF(Registrations!$P11="S",Registrations!$D11,"")</f>
        <v/>
      </c>
      <c r="C74" s="5" t="str">
        <f>IF(Registrations!$P11="S",Registrations!$E11,"")</f>
        <v/>
      </c>
      <c r="D74" s="5" t="str">
        <f>IF(Registrations!$P11="S",IF(Registrations!$F11&gt; "",Registrations!$F11,""),"")</f>
        <v/>
      </c>
      <c r="E74" s="45"/>
      <c r="F74" s="7" t="e">
        <f>$E74/MAX($E$74:$E$133)*100</f>
        <v>#DIV/0!</v>
      </c>
      <c r="G74" s="5" t="str">
        <f t="shared" ref="G74:G105" si="4">IF(COUNT($E74:$E74)&gt;0,RANK($F74,$F$10:$F$69,0),"")</f>
        <v/>
      </c>
    </row>
    <row r="75" spans="1:8">
      <c r="A75" s="5">
        <v>2</v>
      </c>
      <c r="B75" s="42" t="str">
        <f>IF(Registrations!$P12="S",Registrations!$D12,"")</f>
        <v/>
      </c>
      <c r="C75" s="5" t="str">
        <f>IF(Registrations!$P12="S",Registrations!$E12,"")</f>
        <v/>
      </c>
      <c r="D75" s="5" t="str">
        <f>IF(Registrations!$P12="S",IF(Registrations!$F12&gt; "",Registrations!$F12,""),"")</f>
        <v/>
      </c>
      <c r="E75" s="45"/>
      <c r="F75" s="7" t="e">
        <f t="shared" ref="F75:F133" si="5">$E75/MAX($E$74:$E$133)*100</f>
        <v>#DIV/0!</v>
      </c>
      <c r="G75" s="5" t="str">
        <f t="shared" si="4"/>
        <v/>
      </c>
    </row>
    <row r="76" spans="1:8">
      <c r="A76" s="5">
        <v>3</v>
      </c>
      <c r="B76" s="42" t="str">
        <f>IF(Registrations!$P13="S",Registrations!$D13,"")</f>
        <v/>
      </c>
      <c r="C76" s="5" t="str">
        <f>IF(Registrations!$P13="S",Registrations!$E13,"")</f>
        <v/>
      </c>
      <c r="D76" s="5" t="str">
        <f>IF(Registrations!$P13="S",IF(Registrations!$F13&gt; "",Registrations!$F13,""),"")</f>
        <v/>
      </c>
      <c r="E76" s="45"/>
      <c r="F76" s="7" t="e">
        <f t="shared" si="5"/>
        <v>#DIV/0!</v>
      </c>
      <c r="G76" s="5" t="str">
        <f t="shared" si="4"/>
        <v/>
      </c>
    </row>
    <row r="77" spans="1:8">
      <c r="A77" s="5">
        <v>4</v>
      </c>
      <c r="B77" s="42" t="str">
        <f>IF(Registrations!$P14="S",Registrations!$D14,"")</f>
        <v/>
      </c>
      <c r="C77" s="5" t="str">
        <f>IF(Registrations!$P14="S",Registrations!$E14,"")</f>
        <v/>
      </c>
      <c r="D77" s="5" t="str">
        <f>IF(Registrations!$P14="S",IF(Registrations!$F14&gt; "",Registrations!$F14,""),"")</f>
        <v/>
      </c>
      <c r="E77" s="45"/>
      <c r="F77" s="7" t="e">
        <f t="shared" si="5"/>
        <v>#DIV/0!</v>
      </c>
      <c r="G77" s="5" t="str">
        <f t="shared" si="4"/>
        <v/>
      </c>
    </row>
    <row r="78" spans="1:8">
      <c r="A78" s="5">
        <v>5</v>
      </c>
      <c r="B78" s="42" t="str">
        <f>IF(Registrations!$P15="S",Registrations!$D15,"")</f>
        <v/>
      </c>
      <c r="C78" s="5" t="str">
        <f>IF(Registrations!$P15="S",Registrations!$E15,"")</f>
        <v/>
      </c>
      <c r="D78" s="5" t="str">
        <f>IF(Registrations!$P15="S",IF(Registrations!$F15&gt; "",Registrations!$F15,""),"")</f>
        <v/>
      </c>
      <c r="E78" s="45"/>
      <c r="F78" s="7" t="e">
        <f t="shared" si="5"/>
        <v>#DIV/0!</v>
      </c>
      <c r="G78" s="5" t="str">
        <f t="shared" si="4"/>
        <v/>
      </c>
    </row>
    <row r="79" spans="1:8">
      <c r="A79" s="5">
        <v>6</v>
      </c>
      <c r="B79" s="42" t="str">
        <f>IF(Registrations!$P16="S",Registrations!$D16,"")</f>
        <v/>
      </c>
      <c r="C79" s="5" t="str">
        <f>IF(Registrations!$P16="S",Registrations!$E16,"")</f>
        <v/>
      </c>
      <c r="D79" s="5" t="str">
        <f>IF(Registrations!$P16="S",IF(Registrations!$F16&gt; "",Registrations!$F16,""),"")</f>
        <v/>
      </c>
      <c r="E79" s="45"/>
      <c r="F79" s="7" t="e">
        <f t="shared" si="5"/>
        <v>#DIV/0!</v>
      </c>
      <c r="G79" s="5" t="str">
        <f t="shared" si="4"/>
        <v/>
      </c>
    </row>
    <row r="80" spans="1:8">
      <c r="A80" s="5">
        <v>7</v>
      </c>
      <c r="B80" s="42" t="str">
        <f>IF(Registrations!$P17="S",Registrations!$D17,"")</f>
        <v/>
      </c>
      <c r="C80" s="5" t="str">
        <f>IF(Registrations!$P17="S",Registrations!$E17,"")</f>
        <v/>
      </c>
      <c r="D80" s="5" t="str">
        <f>IF(Registrations!$P17="S",IF(Registrations!$F17&gt; "",Registrations!$F17,""),"")</f>
        <v/>
      </c>
      <c r="E80" s="45"/>
      <c r="F80" s="7" t="e">
        <f t="shared" si="5"/>
        <v>#DIV/0!</v>
      </c>
      <c r="G80" s="5" t="str">
        <f t="shared" si="4"/>
        <v/>
      </c>
    </row>
    <row r="81" spans="1:7">
      <c r="A81" s="5">
        <v>8</v>
      </c>
      <c r="B81" s="42" t="str">
        <f>IF(Registrations!$P18="S",Registrations!$D18,"")</f>
        <v/>
      </c>
      <c r="C81" s="5" t="str">
        <f>IF(Registrations!$P18="S",Registrations!$E18,"")</f>
        <v/>
      </c>
      <c r="D81" s="5" t="str">
        <f>IF(Registrations!$P18="S",IF(Registrations!$F18&gt; "",Registrations!$F18,""),"")</f>
        <v/>
      </c>
      <c r="E81" s="45"/>
      <c r="F81" s="7" t="e">
        <f t="shared" si="5"/>
        <v>#DIV/0!</v>
      </c>
      <c r="G81" s="5" t="str">
        <f t="shared" si="4"/>
        <v/>
      </c>
    </row>
    <row r="82" spans="1:7">
      <c r="A82" s="5">
        <v>9</v>
      </c>
      <c r="B82" s="42" t="str">
        <f>IF(Registrations!$P19="S",Registrations!$D19,"")</f>
        <v>Clemence, David</v>
      </c>
      <c r="C82" s="5" t="str">
        <f>IF(Registrations!$P19="S",Registrations!$E19,"")</f>
        <v>LVAC</v>
      </c>
      <c r="D82" s="5" t="str">
        <f>IF(Registrations!$P19="S",IF(Registrations!$F19&gt; "",Registrations!$F19,""),"")</f>
        <v/>
      </c>
      <c r="E82" s="45"/>
      <c r="F82" s="7" t="e">
        <f t="shared" si="5"/>
        <v>#DIV/0!</v>
      </c>
      <c r="G82" s="5" t="str">
        <f t="shared" si="4"/>
        <v/>
      </c>
    </row>
    <row r="83" spans="1:7">
      <c r="A83" s="5">
        <v>10</v>
      </c>
      <c r="B83" s="42" t="str">
        <f>IF(Registrations!$P20="S",Registrations!$D20,"")</f>
        <v/>
      </c>
      <c r="C83" s="5" t="str">
        <f>IF(Registrations!$P20="S",Registrations!$E20,"")</f>
        <v/>
      </c>
      <c r="D83" s="5" t="str">
        <f>IF(Registrations!$P20="S",IF(Registrations!$F20&gt; "",Registrations!$F20,""),"")</f>
        <v/>
      </c>
      <c r="E83" s="45"/>
      <c r="F83" s="7" t="e">
        <f t="shared" si="5"/>
        <v>#DIV/0!</v>
      </c>
      <c r="G83" s="5" t="str">
        <f t="shared" si="4"/>
        <v/>
      </c>
    </row>
    <row r="84" spans="1:7">
      <c r="A84" s="5">
        <v>11</v>
      </c>
      <c r="B84" s="42" t="str">
        <f>IF(Registrations!$P21="S",Registrations!$D21,"")</f>
        <v/>
      </c>
      <c r="C84" s="5" t="str">
        <f>IF(Registrations!$P21="S",Registrations!$E21,"")</f>
        <v/>
      </c>
      <c r="D84" s="5" t="str">
        <f>IF(Registrations!$P21="S",IF(Registrations!$F21&gt; "",Registrations!$F21,""),"")</f>
        <v/>
      </c>
      <c r="E84" s="45"/>
      <c r="F84" s="7" t="e">
        <f t="shared" si="5"/>
        <v>#DIV/0!</v>
      </c>
      <c r="G84" s="5" t="str">
        <f t="shared" si="4"/>
        <v/>
      </c>
    </row>
    <row r="85" spans="1:7">
      <c r="A85" s="5">
        <v>12</v>
      </c>
      <c r="B85" s="42" t="str">
        <f>IF(Registrations!$P22="S",Registrations!$D22,"")</f>
        <v/>
      </c>
      <c r="C85" s="5" t="str">
        <f>IF(Registrations!$P22="S",Registrations!$E22,"")</f>
        <v/>
      </c>
      <c r="D85" s="5" t="str">
        <f>IF(Registrations!$P22="S",IF(Registrations!$F22&gt; "",Registrations!$F22,""),"")</f>
        <v/>
      </c>
      <c r="E85" s="45"/>
      <c r="F85" s="7" t="e">
        <f t="shared" si="5"/>
        <v>#DIV/0!</v>
      </c>
      <c r="G85" s="5" t="str">
        <f t="shared" si="4"/>
        <v/>
      </c>
    </row>
    <row r="86" spans="1:7">
      <c r="A86" s="5">
        <v>13</v>
      </c>
      <c r="B86" s="42" t="str">
        <f>IF(Registrations!$P23="S",Registrations!$D23,"")</f>
        <v/>
      </c>
      <c r="C86" s="5" t="str">
        <f>IF(Registrations!$P23="S",Registrations!$E23,"")</f>
        <v/>
      </c>
      <c r="D86" s="5" t="str">
        <f>IF(Registrations!$P23="S",IF(Registrations!$F23&gt; "",Registrations!$F23,""),"")</f>
        <v/>
      </c>
      <c r="E86" s="45"/>
      <c r="F86" s="7" t="e">
        <f t="shared" si="5"/>
        <v>#DIV/0!</v>
      </c>
      <c r="G86" s="5" t="str">
        <f t="shared" si="4"/>
        <v/>
      </c>
    </row>
    <row r="87" spans="1:7">
      <c r="A87" s="5">
        <v>14</v>
      </c>
      <c r="B87" s="42" t="str">
        <f>IF(Registrations!$P24="S",Registrations!$D24,"")</f>
        <v/>
      </c>
      <c r="C87" s="5" t="str">
        <f>IF(Registrations!$P24="S",Registrations!$E24,"")</f>
        <v/>
      </c>
      <c r="D87" s="5" t="str">
        <f>IF(Registrations!$P24="S",IF(Registrations!$F24&gt; "",Registrations!$F24,""),"")</f>
        <v/>
      </c>
      <c r="E87" s="45"/>
      <c r="F87" s="7" t="e">
        <f t="shared" si="5"/>
        <v>#DIV/0!</v>
      </c>
      <c r="G87" s="5" t="str">
        <f t="shared" si="4"/>
        <v/>
      </c>
    </row>
    <row r="88" spans="1:7">
      <c r="A88" s="5">
        <v>15</v>
      </c>
      <c r="B88" s="42" t="str">
        <f>IF(Registrations!$P25="S",Registrations!$D25,"")</f>
        <v/>
      </c>
      <c r="C88" s="5" t="str">
        <f>IF(Registrations!$P25="S",Registrations!$E25,"")</f>
        <v/>
      </c>
      <c r="D88" s="5" t="str">
        <f>IF(Registrations!$P25="S",IF(Registrations!$F25&gt; "",Registrations!$F25,""),"")</f>
        <v/>
      </c>
      <c r="E88" s="45"/>
      <c r="F88" s="7" t="e">
        <f t="shared" si="5"/>
        <v>#DIV/0!</v>
      </c>
      <c r="G88" s="5" t="str">
        <f t="shared" si="4"/>
        <v/>
      </c>
    </row>
    <row r="89" spans="1:7">
      <c r="A89" s="5">
        <v>16</v>
      </c>
      <c r="B89" s="42" t="str">
        <f>IF(Registrations!$P26="S",Registrations!$D26,"")</f>
        <v/>
      </c>
      <c r="C89" s="5" t="str">
        <f>IF(Registrations!$P26="S",Registrations!$E26,"")</f>
        <v/>
      </c>
      <c r="D89" s="5" t="str">
        <f>IF(Registrations!$P26="S",IF(Registrations!$F26&gt; "",Registrations!$F26,""),"")</f>
        <v/>
      </c>
      <c r="E89" s="45"/>
      <c r="F89" s="7" t="e">
        <f t="shared" si="5"/>
        <v>#DIV/0!</v>
      </c>
      <c r="G89" s="5" t="str">
        <f t="shared" si="4"/>
        <v/>
      </c>
    </row>
    <row r="90" spans="1:7">
      <c r="A90" s="5">
        <v>17</v>
      </c>
      <c r="B90" s="42" t="str">
        <f>IF(Registrations!$P27="S",Registrations!$D27,"")</f>
        <v/>
      </c>
      <c r="C90" s="5" t="str">
        <f>IF(Registrations!$P27="S",Registrations!$E27,"")</f>
        <v/>
      </c>
      <c r="D90" s="5" t="str">
        <f>IF(Registrations!$P27="S",IF(Registrations!$F27&gt; "",Registrations!$F27,""),"")</f>
        <v/>
      </c>
      <c r="E90" s="45"/>
      <c r="F90" s="7" t="e">
        <f t="shared" si="5"/>
        <v>#DIV/0!</v>
      </c>
      <c r="G90" s="5" t="str">
        <f t="shared" si="4"/>
        <v/>
      </c>
    </row>
    <row r="91" spans="1:7">
      <c r="A91" s="5">
        <v>18</v>
      </c>
      <c r="B91" s="42" t="str">
        <f>IF(Registrations!$P28="S",Registrations!$D28,"")</f>
        <v/>
      </c>
      <c r="C91" s="5" t="str">
        <f>IF(Registrations!$P28="S",Registrations!$E28,"")</f>
        <v/>
      </c>
      <c r="D91" s="5" t="str">
        <f>IF(Registrations!$P28="S",IF(Registrations!$F28&gt; "",Registrations!$F28,""),"")</f>
        <v/>
      </c>
      <c r="E91" s="45"/>
      <c r="F91" s="7" t="e">
        <f t="shared" si="5"/>
        <v>#DIV/0!</v>
      </c>
      <c r="G91" s="5" t="str">
        <f t="shared" si="4"/>
        <v/>
      </c>
    </row>
    <row r="92" spans="1:7">
      <c r="A92" s="5">
        <v>19</v>
      </c>
      <c r="B92" s="42" t="str">
        <f>IF(Registrations!$P29="S",Registrations!$D29,"")</f>
        <v/>
      </c>
      <c r="C92" s="5" t="str">
        <f>IF(Registrations!$P29="S",Registrations!$E29,"")</f>
        <v/>
      </c>
      <c r="D92" s="5" t="str">
        <f>IF(Registrations!$P29="S",IF(Registrations!$F29&gt; "",Registrations!$F29,""),"")</f>
        <v/>
      </c>
      <c r="E92" s="45"/>
      <c r="F92" s="7" t="e">
        <f t="shared" si="5"/>
        <v>#DIV/0!</v>
      </c>
      <c r="G92" s="5" t="str">
        <f t="shared" si="4"/>
        <v/>
      </c>
    </row>
    <row r="93" spans="1:7">
      <c r="A93" s="5">
        <v>20</v>
      </c>
      <c r="B93" s="42" t="str">
        <f>IF(Registrations!$P30="S",Registrations!$D30,"")</f>
        <v/>
      </c>
      <c r="C93" s="5" t="str">
        <f>IF(Registrations!$P30="S",Registrations!$E30,"")</f>
        <v/>
      </c>
      <c r="D93" s="5" t="str">
        <f>IF(Registrations!$P30="S",IF(Registrations!$F30&gt; "",Registrations!$F30,""),"")</f>
        <v/>
      </c>
      <c r="E93" s="45"/>
      <c r="F93" s="7" t="e">
        <f t="shared" si="5"/>
        <v>#DIV/0!</v>
      </c>
      <c r="G93" s="5" t="str">
        <f t="shared" si="4"/>
        <v/>
      </c>
    </row>
    <row r="94" spans="1:7">
      <c r="A94" s="5">
        <v>21</v>
      </c>
      <c r="B94" s="42" t="str">
        <f>IF(Registrations!$P31="S",Registrations!$D31,"")</f>
        <v>Barry. Des</v>
      </c>
      <c r="C94" s="5" t="str">
        <f>IF(Registrations!$P31="S",Registrations!$E31,"")</f>
        <v>RNZAC</v>
      </c>
      <c r="D94" s="5" t="str">
        <f>IF(Registrations!$P31="S",IF(Registrations!$F31&gt; "",Registrations!$F31,""),"")</f>
        <v/>
      </c>
      <c r="E94" s="45"/>
      <c r="F94" s="7" t="e">
        <f t="shared" si="5"/>
        <v>#DIV/0!</v>
      </c>
      <c r="G94" s="5" t="str">
        <f t="shared" si="4"/>
        <v/>
      </c>
    </row>
    <row r="95" spans="1:7">
      <c r="A95" s="5">
        <v>22</v>
      </c>
      <c r="B95" s="42" t="str">
        <f>IF(Registrations!$P32="S",Registrations!$D32,"")</f>
        <v/>
      </c>
      <c r="C95" s="5" t="str">
        <f>IF(Registrations!$P32="S",Registrations!$E32,"")</f>
        <v/>
      </c>
      <c r="D95" s="5" t="str">
        <f>IF(Registrations!$P32="S",IF(Registrations!$F32&gt; "",Registrations!$F32,""),"")</f>
        <v/>
      </c>
      <c r="E95" s="45"/>
      <c r="F95" s="7" t="e">
        <f t="shared" si="5"/>
        <v>#DIV/0!</v>
      </c>
      <c r="G95" s="5" t="str">
        <f t="shared" si="4"/>
        <v/>
      </c>
    </row>
    <row r="96" spans="1:7">
      <c r="A96" s="5">
        <v>23</v>
      </c>
      <c r="B96" s="42" t="str">
        <f>IF(Registrations!$P33="S",Registrations!$D33,"")</f>
        <v/>
      </c>
      <c r="C96" s="5" t="str">
        <f>IF(Registrations!$P33="S",Registrations!$E33,"")</f>
        <v/>
      </c>
      <c r="D96" s="5" t="str">
        <f>IF(Registrations!$P33="S",IF(Registrations!$F33&gt; "",Registrations!$F33,""),"")</f>
        <v/>
      </c>
      <c r="E96" s="45"/>
      <c r="F96" s="7" t="e">
        <f t="shared" si="5"/>
        <v>#DIV/0!</v>
      </c>
      <c r="G96" s="5" t="str">
        <f t="shared" si="4"/>
        <v/>
      </c>
    </row>
    <row r="97" spans="1:7">
      <c r="A97" s="5">
        <v>24</v>
      </c>
      <c r="B97" s="42" t="str">
        <f>IF(Registrations!$P34="S",Registrations!$D34,"")</f>
        <v/>
      </c>
      <c r="C97" s="5" t="str">
        <f>IF(Registrations!$P34="S",Registrations!$E34,"")</f>
        <v/>
      </c>
      <c r="D97" s="5" t="str">
        <f>IF(Registrations!$P34="S",IF(Registrations!$F34&gt; "",Registrations!$F34,""),"")</f>
        <v/>
      </c>
      <c r="E97" s="45"/>
      <c r="F97" s="7" t="e">
        <f t="shared" si="5"/>
        <v>#DIV/0!</v>
      </c>
      <c r="G97" s="5" t="str">
        <f t="shared" si="4"/>
        <v/>
      </c>
    </row>
    <row r="98" spans="1:7">
      <c r="A98" s="5">
        <v>25</v>
      </c>
      <c r="B98" s="42" t="str">
        <f>IF(Registrations!$P35="S",Registrations!$D35,"")</f>
        <v/>
      </c>
      <c r="C98" s="5" t="str">
        <f>IF(Registrations!$P35="S",Registrations!$E35,"")</f>
        <v/>
      </c>
      <c r="D98" s="5" t="str">
        <f>IF(Registrations!$P35="S",IF(Registrations!$F35&gt; "",Registrations!$F35,""),"")</f>
        <v/>
      </c>
      <c r="E98" s="45"/>
      <c r="F98" s="7" t="e">
        <f t="shared" si="5"/>
        <v>#DIV/0!</v>
      </c>
      <c r="G98" s="5" t="str">
        <f t="shared" si="4"/>
        <v/>
      </c>
    </row>
    <row r="99" spans="1:7">
      <c r="A99" s="5">
        <v>26</v>
      </c>
      <c r="B99" s="42" t="str">
        <f>IF(Registrations!$P36="S",Registrations!$D36,"")</f>
        <v/>
      </c>
      <c r="C99" s="5" t="str">
        <f>IF(Registrations!$P36="S",Registrations!$E36,"")</f>
        <v/>
      </c>
      <c r="D99" s="5" t="str">
        <f>IF(Registrations!$P36="S",IF(Registrations!$F36&gt; "",Registrations!$F36,""),"")</f>
        <v/>
      </c>
      <c r="E99" s="45"/>
      <c r="F99" s="7" t="e">
        <f t="shared" si="5"/>
        <v>#DIV/0!</v>
      </c>
      <c r="G99" s="5" t="str">
        <f t="shared" si="4"/>
        <v/>
      </c>
    </row>
    <row r="100" spans="1:7">
      <c r="A100" s="5">
        <v>27</v>
      </c>
      <c r="B100" s="42" t="str">
        <f>IF(Registrations!$P37="S",Registrations!$D37,"")</f>
        <v/>
      </c>
      <c r="C100" s="5" t="str">
        <f>IF(Registrations!$P37="S",Registrations!$E37,"")</f>
        <v/>
      </c>
      <c r="D100" s="5" t="str">
        <f>IF(Registrations!$P37="S",IF(Registrations!$F37&gt; "",Registrations!$F37,""),"")</f>
        <v/>
      </c>
      <c r="E100" s="45"/>
      <c r="F100" s="7" t="e">
        <f t="shared" si="5"/>
        <v>#DIV/0!</v>
      </c>
      <c r="G100" s="5" t="str">
        <f t="shared" si="4"/>
        <v/>
      </c>
    </row>
    <row r="101" spans="1:7">
      <c r="A101" s="5">
        <v>28</v>
      </c>
      <c r="B101" s="42" t="str">
        <f>IF(Registrations!$P38="S",Registrations!$D38,"")</f>
        <v/>
      </c>
      <c r="C101" s="5" t="str">
        <f>IF(Registrations!$P38="S",Registrations!$E38,"")</f>
        <v/>
      </c>
      <c r="D101" s="5" t="str">
        <f>IF(Registrations!$P38="S",IF(Registrations!$F38&gt; "",Registrations!$F38,""),"")</f>
        <v/>
      </c>
      <c r="E101" s="45"/>
      <c r="F101" s="7" t="e">
        <f t="shared" si="5"/>
        <v>#DIV/0!</v>
      </c>
      <c r="G101" s="5" t="str">
        <f t="shared" si="4"/>
        <v/>
      </c>
    </row>
    <row r="102" spans="1:7">
      <c r="A102" s="5">
        <v>29</v>
      </c>
      <c r="B102" s="42" t="str">
        <f>IF(Registrations!$P39="S",Registrations!$D39,"")</f>
        <v/>
      </c>
      <c r="C102" s="5" t="str">
        <f>IF(Registrations!$P39="S",Registrations!$E39,"")</f>
        <v/>
      </c>
      <c r="D102" s="5" t="str">
        <f>IF(Registrations!$P39="S",IF(Registrations!$F39&gt; "",Registrations!$F39,""),"")</f>
        <v/>
      </c>
      <c r="E102" s="45"/>
      <c r="F102" s="7" t="e">
        <f t="shared" si="5"/>
        <v>#DIV/0!</v>
      </c>
      <c r="G102" s="5" t="str">
        <f t="shared" si="4"/>
        <v/>
      </c>
    </row>
    <row r="103" spans="1:7">
      <c r="A103" s="5">
        <v>30</v>
      </c>
      <c r="B103" s="42" t="str">
        <f>IF(Registrations!$P40="S",Registrations!$D40,"")</f>
        <v/>
      </c>
      <c r="C103" s="5" t="str">
        <f>IF(Registrations!$P40="S",Registrations!$E40,"")</f>
        <v/>
      </c>
      <c r="D103" s="5" t="str">
        <f>IF(Registrations!$P40="S",IF(Registrations!$F40&gt; "",Registrations!$F40,""),"")</f>
        <v/>
      </c>
      <c r="E103" s="45"/>
      <c r="F103" s="7" t="e">
        <f t="shared" si="5"/>
        <v>#DIV/0!</v>
      </c>
      <c r="G103" s="5" t="str">
        <f t="shared" si="4"/>
        <v/>
      </c>
    </row>
    <row r="104" spans="1:7">
      <c r="A104" s="5">
        <v>31</v>
      </c>
      <c r="B104" s="42" t="str">
        <f>IF(Registrations!$P41="S",Registrations!$D41,"")</f>
        <v/>
      </c>
      <c r="C104" s="5" t="str">
        <f>IF(Registrations!$P41="S",Registrations!$E41,"")</f>
        <v/>
      </c>
      <c r="D104" s="5" t="str">
        <f>IF(Registrations!$P41="S",IF(Registrations!$F41&gt; "",Registrations!$F41,""),"")</f>
        <v/>
      </c>
      <c r="E104" s="45"/>
      <c r="F104" s="7" t="e">
        <f t="shared" si="5"/>
        <v>#DIV/0!</v>
      </c>
      <c r="G104" s="5" t="str">
        <f t="shared" si="4"/>
        <v/>
      </c>
    </row>
    <row r="105" spans="1:7">
      <c r="A105" s="5">
        <v>32</v>
      </c>
      <c r="B105" s="42" t="str">
        <f>IF(Registrations!$P42="S",Registrations!$D42,"")</f>
        <v/>
      </c>
      <c r="C105" s="5" t="str">
        <f>IF(Registrations!$P42="S",Registrations!$E42,"")</f>
        <v/>
      </c>
      <c r="D105" s="5" t="str">
        <f>IF(Registrations!$P42="S",IF(Registrations!$F42&gt; "",Registrations!$F42,""),"")</f>
        <v/>
      </c>
      <c r="E105" s="45"/>
      <c r="F105" s="7" t="e">
        <f t="shared" si="5"/>
        <v>#DIV/0!</v>
      </c>
      <c r="G105" s="5" t="str">
        <f t="shared" si="4"/>
        <v/>
      </c>
    </row>
    <row r="106" spans="1:7">
      <c r="A106" s="5">
        <v>33</v>
      </c>
      <c r="B106" s="42" t="str">
        <f>IF(Registrations!$P43="S",Registrations!$D43,"")</f>
        <v/>
      </c>
      <c r="C106" s="5" t="str">
        <f>IF(Registrations!$P43="S",Registrations!$E43,"")</f>
        <v/>
      </c>
      <c r="D106" s="5" t="str">
        <f>IF(Registrations!$P43="S",IF(Registrations!$F43&gt; "",Registrations!$F43,""),"")</f>
        <v/>
      </c>
      <c r="E106" s="45"/>
      <c r="F106" s="7" t="e">
        <f t="shared" si="5"/>
        <v>#DIV/0!</v>
      </c>
      <c r="G106" s="5" t="str">
        <f t="shared" ref="G106:G133" si="6">IF(COUNT($E106:$E106)&gt;0,RANK($F106,$F$10:$F$69,0),"")</f>
        <v/>
      </c>
    </row>
    <row r="107" spans="1:7">
      <c r="A107" s="5">
        <v>34</v>
      </c>
      <c r="B107" s="42" t="str">
        <f>IF(Registrations!$P44="S",Registrations!$D44,"")</f>
        <v/>
      </c>
      <c r="C107" s="5" t="str">
        <f>IF(Registrations!$P44="S",Registrations!$E44,"")</f>
        <v/>
      </c>
      <c r="D107" s="5" t="str">
        <f>IF(Registrations!$P44="S",IF(Registrations!$F44&gt; "",Registrations!$F44,""),"")</f>
        <v/>
      </c>
      <c r="E107" s="45"/>
      <c r="F107" s="7" t="e">
        <f t="shared" si="5"/>
        <v>#DIV/0!</v>
      </c>
      <c r="G107" s="5" t="str">
        <f t="shared" si="6"/>
        <v/>
      </c>
    </row>
    <row r="108" spans="1:7">
      <c r="A108" s="5">
        <v>35</v>
      </c>
      <c r="B108" s="42" t="str">
        <f>IF(Registrations!$P45="S",Registrations!$D45,"")</f>
        <v/>
      </c>
      <c r="C108" s="5" t="str">
        <f>IF(Registrations!$P45="S",Registrations!$E45,"")</f>
        <v/>
      </c>
      <c r="D108" s="5" t="str">
        <f>IF(Registrations!$P45="S",IF(Registrations!$F45&gt; "",Registrations!$F45,""),"")</f>
        <v/>
      </c>
      <c r="E108" s="45"/>
      <c r="F108" s="7" t="e">
        <f t="shared" si="5"/>
        <v>#DIV/0!</v>
      </c>
      <c r="G108" s="5" t="str">
        <f t="shared" si="6"/>
        <v/>
      </c>
    </row>
    <row r="109" spans="1:7">
      <c r="A109" s="5">
        <v>36</v>
      </c>
      <c r="B109" s="42" t="str">
        <f>IF(Registrations!$P46="S",Registrations!$D46,"")</f>
        <v/>
      </c>
      <c r="C109" s="5" t="str">
        <f>IF(Registrations!$P46="S",Registrations!$E46,"")</f>
        <v/>
      </c>
      <c r="D109" s="5" t="str">
        <f>IF(Registrations!$P46="S",IF(Registrations!$F46&gt; "",Registrations!$F46,""),"")</f>
        <v/>
      </c>
      <c r="E109" s="45"/>
      <c r="F109" s="7" t="e">
        <f t="shared" si="5"/>
        <v>#DIV/0!</v>
      </c>
      <c r="G109" s="5" t="str">
        <f t="shared" si="6"/>
        <v/>
      </c>
    </row>
    <row r="110" spans="1:7">
      <c r="A110" s="5">
        <v>37</v>
      </c>
      <c r="B110" s="42" t="str">
        <f>IF(Registrations!$P47="S",Registrations!$D47,"")</f>
        <v/>
      </c>
      <c r="C110" s="5" t="str">
        <f>IF(Registrations!$P47="S",Registrations!$E47,"")</f>
        <v/>
      </c>
      <c r="D110" s="5" t="str">
        <f>IF(Registrations!$P47="S",IF(Registrations!$F47&gt; "",Registrations!$F47,""),"")</f>
        <v/>
      </c>
      <c r="E110" s="45"/>
      <c r="F110" s="7" t="e">
        <f t="shared" si="5"/>
        <v>#DIV/0!</v>
      </c>
      <c r="G110" s="5" t="str">
        <f t="shared" si="6"/>
        <v/>
      </c>
    </row>
    <row r="111" spans="1:7">
      <c r="A111" s="5">
        <v>38</v>
      </c>
      <c r="B111" s="42" t="str">
        <f>IF(Registrations!$P48="S",Registrations!$D48,"")</f>
        <v/>
      </c>
      <c r="C111" s="5" t="str">
        <f>IF(Registrations!$P48="S",Registrations!$E48,"")</f>
        <v/>
      </c>
      <c r="D111" s="5" t="str">
        <f>IF(Registrations!$P48="S",IF(Registrations!$F48&gt; "",Registrations!$F48,""),"")</f>
        <v/>
      </c>
      <c r="E111" s="45"/>
      <c r="F111" s="7" t="e">
        <f t="shared" si="5"/>
        <v>#DIV/0!</v>
      </c>
      <c r="G111" s="5" t="str">
        <f t="shared" si="6"/>
        <v/>
      </c>
    </row>
    <row r="112" spans="1:7">
      <c r="A112" s="5">
        <v>39</v>
      </c>
      <c r="B112" s="42" t="str">
        <f>IF(Registrations!$P49="S",Registrations!$D49,"")</f>
        <v/>
      </c>
      <c r="C112" s="5" t="str">
        <f>IF(Registrations!$P49="S",Registrations!$E49,"")</f>
        <v/>
      </c>
      <c r="D112" s="5" t="str">
        <f>IF(Registrations!$P49="S",IF(Registrations!$F49&gt; "",Registrations!$F49,""),"")</f>
        <v/>
      </c>
      <c r="E112" s="45"/>
      <c r="F112" s="7" t="e">
        <f t="shared" si="5"/>
        <v>#DIV/0!</v>
      </c>
      <c r="G112" s="5" t="str">
        <f t="shared" si="6"/>
        <v/>
      </c>
    </row>
    <row r="113" spans="1:7">
      <c r="A113" s="5">
        <v>40</v>
      </c>
      <c r="B113" s="42" t="str">
        <f>IF(Registrations!$P50="S",Registrations!$D50,"")</f>
        <v>Davies, Campbell</v>
      </c>
      <c r="C113" s="5" t="str">
        <f>IF(Registrations!$P50="S",Registrations!$E50,"")</f>
        <v>LVAC</v>
      </c>
      <c r="D113" s="5" t="str">
        <f>IF(Registrations!$P50="S",IF(Registrations!$F50&gt; "",Registrations!$F50,""),"")</f>
        <v/>
      </c>
      <c r="E113" s="45"/>
      <c r="F113" s="7" t="e">
        <f t="shared" si="5"/>
        <v>#DIV/0!</v>
      </c>
      <c r="G113" s="5" t="str">
        <f t="shared" si="6"/>
        <v/>
      </c>
    </row>
    <row r="114" spans="1:7">
      <c r="A114" s="5">
        <v>41</v>
      </c>
      <c r="B114" s="42" t="str">
        <f>IF(Registrations!$P51="S",Registrations!$D51,"")</f>
        <v/>
      </c>
      <c r="C114" s="5" t="str">
        <f>IF(Registrations!$P51="S",Registrations!$E51,"")</f>
        <v/>
      </c>
      <c r="D114" s="5" t="str">
        <f>IF(Registrations!$P51="S",IF(Registrations!$F51&gt; "",Registrations!$F51,""),"")</f>
        <v/>
      </c>
      <c r="E114" s="45"/>
      <c r="F114" s="7" t="e">
        <f t="shared" si="5"/>
        <v>#DIV/0!</v>
      </c>
      <c r="G114" s="5" t="str">
        <f t="shared" si="6"/>
        <v/>
      </c>
    </row>
    <row r="115" spans="1:7">
      <c r="A115" s="5">
        <v>42</v>
      </c>
      <c r="B115" s="42" t="str">
        <f>IF(Registrations!$P52="S",Registrations!$D52,"")</f>
        <v/>
      </c>
      <c r="C115" s="5" t="str">
        <f>IF(Registrations!$P52="S",Registrations!$E52,"")</f>
        <v/>
      </c>
      <c r="D115" s="5" t="str">
        <f>IF(Registrations!$P52="S",IF(Registrations!$F52&gt; "",Registrations!$F52,""),"")</f>
        <v/>
      </c>
      <c r="E115" s="45"/>
      <c r="F115" s="7" t="e">
        <f t="shared" si="5"/>
        <v>#DIV/0!</v>
      </c>
      <c r="G115" s="5" t="str">
        <f t="shared" si="6"/>
        <v/>
      </c>
    </row>
    <row r="116" spans="1:7">
      <c r="A116" s="5">
        <v>43</v>
      </c>
      <c r="B116" s="42" t="str">
        <f>IF(Registrations!$P53="S",Registrations!$D53,"")</f>
        <v/>
      </c>
      <c r="C116" s="5" t="str">
        <f>IF(Registrations!$P53="S",Registrations!$E53,"")</f>
        <v/>
      </c>
      <c r="D116" s="5" t="str">
        <f>IF(Registrations!$P53="S",IF(Registrations!$F53&gt; "",Registrations!$F53,""),"")</f>
        <v/>
      </c>
      <c r="E116" s="45"/>
      <c r="F116" s="7" t="e">
        <f t="shared" si="5"/>
        <v>#DIV/0!</v>
      </c>
      <c r="G116" s="5" t="str">
        <f t="shared" si="6"/>
        <v/>
      </c>
    </row>
    <row r="117" spans="1:7">
      <c r="A117" s="5">
        <v>44</v>
      </c>
      <c r="B117" s="42" t="str">
        <f>IF(Registrations!$P54="S",Registrations!$D54,"")</f>
        <v/>
      </c>
      <c r="C117" s="5" t="str">
        <f>IF(Registrations!$P54="S",Registrations!$E54,"")</f>
        <v/>
      </c>
      <c r="D117" s="5" t="str">
        <f>IF(Registrations!$P54="S",IF(Registrations!$F54&gt; "",Registrations!$F54,""),"")</f>
        <v/>
      </c>
      <c r="E117" s="45"/>
      <c r="F117" s="7" t="e">
        <f t="shared" si="5"/>
        <v>#DIV/0!</v>
      </c>
      <c r="G117" s="5" t="str">
        <f t="shared" si="6"/>
        <v/>
      </c>
    </row>
    <row r="118" spans="1:7">
      <c r="A118" s="5">
        <v>45</v>
      </c>
      <c r="B118" s="42" t="str">
        <f>IF(Registrations!$P55="S",Registrations!$D55,"")</f>
        <v/>
      </c>
      <c r="C118" s="5" t="str">
        <f>IF(Registrations!$P55="S",Registrations!$E55,"")</f>
        <v/>
      </c>
      <c r="D118" s="5" t="str">
        <f>IF(Registrations!$P55="S",IF(Registrations!$F55&gt; "",Registrations!$F55,""),"")</f>
        <v/>
      </c>
      <c r="E118" s="45"/>
      <c r="F118" s="7" t="e">
        <f t="shared" si="5"/>
        <v>#DIV/0!</v>
      </c>
      <c r="G118" s="5" t="str">
        <f t="shared" si="6"/>
        <v/>
      </c>
    </row>
    <row r="119" spans="1:7">
      <c r="A119" s="5">
        <v>46</v>
      </c>
      <c r="B119" s="42" t="str">
        <f>IF(Registrations!$P56="S",Registrations!$D56,"")</f>
        <v/>
      </c>
      <c r="C119" s="5" t="str">
        <f>IF(Registrations!$P56="S",Registrations!$E56,"")</f>
        <v/>
      </c>
      <c r="D119" s="5" t="str">
        <f>IF(Registrations!$P56="S",IF(Registrations!$F56&gt; "",Registrations!$F56,""),"")</f>
        <v/>
      </c>
      <c r="E119" s="45"/>
      <c r="F119" s="7" t="e">
        <f t="shared" si="5"/>
        <v>#DIV/0!</v>
      </c>
      <c r="G119" s="5" t="str">
        <f t="shared" si="6"/>
        <v/>
      </c>
    </row>
    <row r="120" spans="1:7">
      <c r="A120" s="5">
        <v>47</v>
      </c>
      <c r="B120" s="42" t="str">
        <f>IF(Registrations!$P57="S",Registrations!$D57,"")</f>
        <v/>
      </c>
      <c r="C120" s="5" t="str">
        <f>IF(Registrations!$P57="S",Registrations!$E57,"")</f>
        <v/>
      </c>
      <c r="D120" s="5" t="str">
        <f>IF(Registrations!$P57="S",IF(Registrations!$F57&gt; "",Registrations!$F57,""),"")</f>
        <v/>
      </c>
      <c r="E120" s="45"/>
      <c r="F120" s="7" t="e">
        <f t="shared" si="5"/>
        <v>#DIV/0!</v>
      </c>
      <c r="G120" s="5" t="str">
        <f t="shared" si="6"/>
        <v/>
      </c>
    </row>
    <row r="121" spans="1:7">
      <c r="A121" s="5">
        <v>48</v>
      </c>
      <c r="B121" s="42" t="str">
        <f>IF(Registrations!$P58="S",Registrations!$D58,"")</f>
        <v/>
      </c>
      <c r="C121" s="5" t="str">
        <f>IF(Registrations!$P58="S",Registrations!$E58,"")</f>
        <v/>
      </c>
      <c r="D121" s="5" t="str">
        <f>IF(Registrations!$P58="S",IF(Registrations!$F58&gt; "",Registrations!$F58,""),"")</f>
        <v/>
      </c>
      <c r="E121" s="45"/>
      <c r="F121" s="7" t="e">
        <f t="shared" si="5"/>
        <v>#DIV/0!</v>
      </c>
      <c r="G121" s="5" t="str">
        <f t="shared" si="6"/>
        <v/>
      </c>
    </row>
    <row r="122" spans="1:7">
      <c r="A122" s="5">
        <v>49</v>
      </c>
      <c r="B122" s="42" t="str">
        <f>IF(Registrations!$P59="S",Registrations!$D59,"")</f>
        <v/>
      </c>
      <c r="C122" s="5" t="str">
        <f>IF(Registrations!$P59="S",Registrations!$E59,"")</f>
        <v/>
      </c>
      <c r="D122" s="5" t="str">
        <f>IF(Registrations!$P59="S",IF(Registrations!$F59&gt; "",Registrations!$F59,""),"")</f>
        <v/>
      </c>
      <c r="E122" s="45"/>
      <c r="F122" s="7" t="e">
        <f t="shared" si="5"/>
        <v>#DIV/0!</v>
      </c>
      <c r="G122" s="5" t="str">
        <f t="shared" si="6"/>
        <v/>
      </c>
    </row>
    <row r="123" spans="1:7">
      <c r="A123" s="5">
        <v>50</v>
      </c>
      <c r="B123" s="42" t="str">
        <f>IF(Registrations!$P60="S",Registrations!$D60,"")</f>
        <v/>
      </c>
      <c r="C123" s="5" t="str">
        <f>IF(Registrations!$P60="S",Registrations!$E60,"")</f>
        <v/>
      </c>
      <c r="D123" s="5" t="str">
        <f>IF(Registrations!$P60="S",IF(Registrations!$F60&gt; "",Registrations!$F60,""),"")</f>
        <v/>
      </c>
      <c r="E123" s="45"/>
      <c r="F123" s="7" t="e">
        <f t="shared" si="5"/>
        <v>#DIV/0!</v>
      </c>
      <c r="G123" s="5" t="str">
        <f t="shared" si="6"/>
        <v/>
      </c>
    </row>
    <row r="124" spans="1:7">
      <c r="A124" s="5">
        <v>51</v>
      </c>
      <c r="B124" s="42" t="str">
        <f>IF(Registrations!$P61="S",Registrations!$D61,"")</f>
        <v/>
      </c>
      <c r="C124" s="5" t="str">
        <f>IF(Registrations!$P61="S",Registrations!$E61,"")</f>
        <v/>
      </c>
      <c r="D124" s="5" t="str">
        <f>IF(Registrations!$P61="S",IF(Registrations!$F61&gt; "",Registrations!$F61,""),"")</f>
        <v/>
      </c>
      <c r="E124" s="45"/>
      <c r="F124" s="7" t="e">
        <f t="shared" si="5"/>
        <v>#DIV/0!</v>
      </c>
      <c r="G124" s="5" t="str">
        <f t="shared" si="6"/>
        <v/>
      </c>
    </row>
    <row r="125" spans="1:7">
      <c r="A125" s="5">
        <v>52</v>
      </c>
      <c r="B125" s="42" t="str">
        <f>IF(Registrations!$P62="S",Registrations!$D62,"")</f>
        <v/>
      </c>
      <c r="C125" s="5" t="str">
        <f>IF(Registrations!$P62="S",Registrations!$E62,"")</f>
        <v/>
      </c>
      <c r="D125" s="5" t="str">
        <f>IF(Registrations!$P62="S",IF(Registrations!$F62&gt; "",Registrations!$F62,""),"")</f>
        <v/>
      </c>
      <c r="E125" s="45"/>
      <c r="F125" s="7" t="e">
        <f t="shared" si="5"/>
        <v>#DIV/0!</v>
      </c>
      <c r="G125" s="5" t="str">
        <f t="shared" si="6"/>
        <v/>
      </c>
    </row>
    <row r="126" spans="1:7">
      <c r="A126" s="5">
        <v>53</v>
      </c>
      <c r="B126" s="42" t="str">
        <f>IF(Registrations!$P63="S",Registrations!$D63,"")</f>
        <v/>
      </c>
      <c r="C126" s="5" t="str">
        <f>IF(Registrations!$P63="S",Registrations!$E63,"")</f>
        <v/>
      </c>
      <c r="D126" s="5" t="str">
        <f>IF(Registrations!$P63="S",IF(Registrations!$F63&gt; "",Registrations!$F63,""),"")</f>
        <v/>
      </c>
      <c r="E126" s="45"/>
      <c r="F126" s="7" t="e">
        <f t="shared" si="5"/>
        <v>#DIV/0!</v>
      </c>
      <c r="G126" s="5" t="str">
        <f t="shared" si="6"/>
        <v/>
      </c>
    </row>
    <row r="127" spans="1:7">
      <c r="A127" s="5">
        <v>54</v>
      </c>
      <c r="B127" s="42" t="str">
        <f>IF(Registrations!$P64="S",Registrations!$D64,"")</f>
        <v/>
      </c>
      <c r="C127" s="5" t="str">
        <f>IF(Registrations!$P64="S",Registrations!$E64,"")</f>
        <v/>
      </c>
      <c r="D127" s="5" t="str">
        <f>IF(Registrations!$P64="S",IF(Registrations!$F64&gt; "",Registrations!$F64,""),"")</f>
        <v/>
      </c>
      <c r="E127" s="45"/>
      <c r="F127" s="7" t="e">
        <f t="shared" si="5"/>
        <v>#DIV/0!</v>
      </c>
      <c r="G127" s="5" t="str">
        <f t="shared" si="6"/>
        <v/>
      </c>
    </row>
    <row r="128" spans="1:7">
      <c r="A128" s="5">
        <v>55</v>
      </c>
      <c r="B128" s="42" t="str">
        <f>IF(Registrations!$P65="S",Registrations!$D65,"")</f>
        <v/>
      </c>
      <c r="C128" s="5" t="str">
        <f>IF(Registrations!$P65="S",Registrations!$E65,"")</f>
        <v/>
      </c>
      <c r="D128" s="5" t="str">
        <f>IF(Registrations!$P65="S",IF(Registrations!$F65&gt; "",Registrations!$F65,""),"")</f>
        <v/>
      </c>
      <c r="E128" s="45"/>
      <c r="F128" s="7" t="e">
        <f t="shared" si="5"/>
        <v>#DIV/0!</v>
      </c>
      <c r="G128" s="5" t="str">
        <f t="shared" si="6"/>
        <v/>
      </c>
    </row>
    <row r="129" spans="1:7">
      <c r="A129" s="5">
        <v>56</v>
      </c>
      <c r="B129" s="42" t="str">
        <f>IF(Registrations!$P66="S",Registrations!$D66,"")</f>
        <v/>
      </c>
      <c r="C129" s="5" t="str">
        <f>IF(Registrations!$P66="S",Registrations!$E66,"")</f>
        <v/>
      </c>
      <c r="D129" s="5" t="str">
        <f>IF(Registrations!$P66="S",IF(Registrations!$F66&gt; "",Registrations!$F66,""),"")</f>
        <v/>
      </c>
      <c r="E129" s="45"/>
      <c r="F129" s="7" t="e">
        <f t="shared" si="5"/>
        <v>#DIV/0!</v>
      </c>
      <c r="G129" s="5" t="str">
        <f t="shared" si="6"/>
        <v/>
      </c>
    </row>
    <row r="130" spans="1:7">
      <c r="A130" s="5">
        <v>57</v>
      </c>
      <c r="B130" s="42" t="str">
        <f>IF(Registrations!$P67="S",Registrations!$D67,"")</f>
        <v/>
      </c>
      <c r="C130" s="5" t="str">
        <f>IF(Registrations!$P67="S",Registrations!$E67,"")</f>
        <v/>
      </c>
      <c r="D130" s="5" t="str">
        <f>IF(Registrations!$P67="S",IF(Registrations!$F67&gt; "",Registrations!$F67,""),"")</f>
        <v/>
      </c>
      <c r="E130" s="45"/>
      <c r="F130" s="7" t="e">
        <f t="shared" si="5"/>
        <v>#DIV/0!</v>
      </c>
      <c r="G130" s="5" t="str">
        <f t="shared" si="6"/>
        <v/>
      </c>
    </row>
    <row r="131" spans="1:7">
      <c r="A131" s="5">
        <v>58</v>
      </c>
      <c r="B131" s="42" t="str">
        <f>IF(Registrations!$P68="S",Registrations!$D68,"")</f>
        <v/>
      </c>
      <c r="C131" s="5" t="str">
        <f>IF(Registrations!$P68="S",Registrations!$E68,"")</f>
        <v/>
      </c>
      <c r="D131" s="5" t="str">
        <f>IF(Registrations!$P68="S",IF(Registrations!$F68&gt; "",Registrations!$F68,""),"")</f>
        <v/>
      </c>
      <c r="E131" s="45"/>
      <c r="F131" s="7" t="e">
        <f t="shared" si="5"/>
        <v>#DIV/0!</v>
      </c>
      <c r="G131" s="5" t="str">
        <f t="shared" si="6"/>
        <v/>
      </c>
    </row>
    <row r="132" spans="1:7">
      <c r="A132" s="5">
        <v>59</v>
      </c>
      <c r="B132" s="42" t="str">
        <f>IF(Registrations!$P69="S",Registrations!$D69,"")</f>
        <v/>
      </c>
      <c r="C132" s="5" t="str">
        <f>IF(Registrations!$P69="S",Registrations!$E69,"")</f>
        <v/>
      </c>
      <c r="D132" s="5" t="str">
        <f>IF(Registrations!$P69="S",IF(Registrations!$F69&gt; "",Registrations!$F69,""),"")</f>
        <v/>
      </c>
      <c r="E132" s="45"/>
      <c r="F132" s="7" t="e">
        <f t="shared" si="5"/>
        <v>#DIV/0!</v>
      </c>
      <c r="G132" s="5" t="str">
        <f t="shared" si="6"/>
        <v/>
      </c>
    </row>
    <row r="133" spans="1:7">
      <c r="A133" s="5">
        <v>60</v>
      </c>
      <c r="B133" s="42" t="str">
        <f>IF(Registrations!$P70="S",Registrations!$D70,"")</f>
        <v/>
      </c>
      <c r="C133" s="5" t="str">
        <f>IF(Registrations!$P70="S",Registrations!$E70,"")</f>
        <v/>
      </c>
      <c r="D133" s="5" t="str">
        <f>IF(Registrations!$P70="S",IF(Registrations!$F70&gt; "",Registrations!$F70,""),"")</f>
        <v/>
      </c>
      <c r="E133" s="45"/>
      <c r="F133" s="7" t="e">
        <f t="shared" si="5"/>
        <v>#DIV/0!</v>
      </c>
      <c r="G133" s="5" t="str">
        <f t="shared" si="6"/>
        <v/>
      </c>
    </row>
  </sheetData>
  <autoFilter ref="A9:G69">
    <sortState ref="A7:J66">
      <sortCondition ref="A7:A66"/>
    </sortState>
  </autoFilter>
  <sortState ref="A10:H69">
    <sortCondition descending="1" ref="F10:F69"/>
  </sortState>
  <conditionalFormatting sqref="E74:E133">
    <cfRule type="expression" dxfId="8" priority="1">
      <formula>IF(AND(E74=E10,COUNT(E74)=COUNT(E10)),1,0)=1</formula>
    </cfRule>
  </conditionalFormatting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opLeftCell="A16" workbookViewId="0">
      <selection activeCell="H11" sqref="H11:H24"/>
    </sheetView>
  </sheetViews>
  <sheetFormatPr defaultColWidth="9.109375" defaultRowHeight="14.4"/>
  <cols>
    <col min="1" max="1" width="5.109375" style="2" customWidth="1"/>
    <col min="2" max="2" width="23.109375" style="35" customWidth="1"/>
    <col min="3" max="4" width="14" style="2" customWidth="1"/>
    <col min="5" max="5" width="11.5546875" style="2" customWidth="1"/>
    <col min="6" max="6" width="10.88671875" style="41" customWidth="1"/>
    <col min="7" max="7" width="9.109375" style="2"/>
    <col min="8" max="8" width="20.44140625" style="2" customWidth="1"/>
    <col min="9" max="16384" width="9.109375" style="2"/>
  </cols>
  <sheetData>
    <row r="1" spans="1:10">
      <c r="A1" s="2" t="s">
        <v>31</v>
      </c>
    </row>
    <row r="2" spans="1:10">
      <c r="A2" s="2" t="s">
        <v>34</v>
      </c>
    </row>
    <row r="3" spans="1:10">
      <c r="A3" s="2" t="s">
        <v>35</v>
      </c>
    </row>
    <row r="4" spans="1:10">
      <c r="A4" s="2" t="s">
        <v>64</v>
      </c>
      <c r="F4" s="2"/>
      <c r="I4" s="40"/>
      <c r="J4" s="41"/>
    </row>
    <row r="5" spans="1:10">
      <c r="A5" s="2" t="s">
        <v>47</v>
      </c>
      <c r="F5" s="2"/>
      <c r="I5" s="40"/>
      <c r="J5" s="41"/>
    </row>
    <row r="6" spans="1:10">
      <c r="A6" s="2" t="s">
        <v>83</v>
      </c>
      <c r="F6" s="2"/>
      <c r="I6" s="40"/>
      <c r="J6" s="41"/>
    </row>
    <row r="8" spans="1:10" ht="19.8">
      <c r="A8" s="46" t="s">
        <v>38</v>
      </c>
    </row>
    <row r="9" spans="1:10" s="6" customFormat="1">
      <c r="A9" s="62" t="s">
        <v>2</v>
      </c>
      <c r="B9" s="65" t="s">
        <v>3</v>
      </c>
      <c r="C9" s="62" t="s">
        <v>66</v>
      </c>
      <c r="D9" s="62" t="s">
        <v>67</v>
      </c>
      <c r="E9" s="62" t="s">
        <v>37</v>
      </c>
      <c r="F9" s="66" t="s">
        <v>28</v>
      </c>
      <c r="G9" s="62" t="s">
        <v>29</v>
      </c>
      <c r="H9" s="62" t="s">
        <v>58</v>
      </c>
    </row>
    <row r="10" spans="1:10">
      <c r="A10" s="5">
        <v>1</v>
      </c>
      <c r="B10" s="42" t="str">
        <f>IF(Registrations!$P11="G",Registrations!$D11,"")</f>
        <v/>
      </c>
      <c r="C10" s="5" t="str">
        <f>IF(Registrations!$P11="G",Registrations!$E11,"")</f>
        <v/>
      </c>
      <c r="D10" s="5" t="str">
        <f>IF(Registrations!$P11="G",IF(Registrations!$F11&gt; "",Registrations!$F11,""),"")</f>
        <v/>
      </c>
      <c r="E10" s="44"/>
      <c r="F10" s="7" t="e">
        <f>$E10/MAX($E$10:$E$69)*100</f>
        <v>#DIV/0!</v>
      </c>
      <c r="G10" s="5" t="str">
        <f t="shared" ref="G10:G41" si="0">IF(COUNT($E10:$E10)&gt;0,RANK($F10,$F$10:$F$69,0),"")</f>
        <v/>
      </c>
      <c r="H10" s="44"/>
    </row>
    <row r="11" spans="1:10">
      <c r="A11" s="5">
        <v>2</v>
      </c>
      <c r="B11" s="42" t="str">
        <f>IF(Registrations!$P12="G",Registrations!$D12,"")</f>
        <v/>
      </c>
      <c r="C11" s="5" t="str">
        <f>IF(Registrations!$P12="G",Registrations!$E12,"")</f>
        <v/>
      </c>
      <c r="D11" s="5" t="str">
        <f>IF(Registrations!$P12="G",IF(Registrations!$F12&gt; "",Registrations!$F12,""),"")</f>
        <v/>
      </c>
      <c r="E11" s="44"/>
      <c r="F11" s="7" t="e">
        <f t="shared" ref="F11:F69" si="1">$E11/MAX($E$10:$E$69)*100</f>
        <v>#DIV/0!</v>
      </c>
      <c r="G11" s="5" t="str">
        <f t="shared" si="0"/>
        <v/>
      </c>
      <c r="H11" s="44"/>
    </row>
    <row r="12" spans="1:10">
      <c r="A12" s="5">
        <v>3</v>
      </c>
      <c r="B12" s="42" t="str">
        <f>IF(Registrations!$P13="G",Registrations!$D13,"")</f>
        <v/>
      </c>
      <c r="C12" s="5" t="str">
        <f>IF(Registrations!$P13="G",Registrations!$E13,"")</f>
        <v/>
      </c>
      <c r="D12" s="5" t="str">
        <f>IF(Registrations!$P13="G",IF(Registrations!$F13&gt; "",Registrations!$F13,""),"")</f>
        <v/>
      </c>
      <c r="E12" s="44"/>
      <c r="F12" s="7" t="e">
        <f t="shared" si="1"/>
        <v>#DIV/0!</v>
      </c>
      <c r="G12" s="5" t="str">
        <f t="shared" si="0"/>
        <v/>
      </c>
      <c r="H12" s="44"/>
    </row>
    <row r="13" spans="1:10">
      <c r="A13" s="5">
        <v>4</v>
      </c>
      <c r="B13" s="42" t="str">
        <f>IF(Registrations!$P14="G",Registrations!$D14,"")</f>
        <v/>
      </c>
      <c r="C13" s="5" t="str">
        <f>IF(Registrations!$P14="G",Registrations!$E14,"")</f>
        <v/>
      </c>
      <c r="D13" s="5" t="str">
        <f>IF(Registrations!$P14="G",IF(Registrations!$F14&gt; "",Registrations!$F14,""),"")</f>
        <v/>
      </c>
      <c r="E13" s="44"/>
      <c r="F13" s="7" t="e">
        <f t="shared" si="1"/>
        <v>#DIV/0!</v>
      </c>
      <c r="G13" s="5" t="str">
        <f t="shared" si="0"/>
        <v/>
      </c>
      <c r="H13" s="44"/>
    </row>
    <row r="14" spans="1:10">
      <c r="A14" s="5">
        <v>5</v>
      </c>
      <c r="B14" s="42" t="str">
        <f>IF(Registrations!$P15="G",Registrations!$D15,"")</f>
        <v/>
      </c>
      <c r="C14" s="5" t="str">
        <f>IF(Registrations!$P15="G",Registrations!$E15,"")</f>
        <v/>
      </c>
      <c r="D14" s="5" t="str">
        <f>IF(Registrations!$P15="G",IF(Registrations!$F15&gt; "",Registrations!$F15,""),"")</f>
        <v/>
      </c>
      <c r="E14" s="44"/>
      <c r="F14" s="7" t="e">
        <f t="shared" si="1"/>
        <v>#DIV/0!</v>
      </c>
      <c r="G14" s="5" t="str">
        <f t="shared" si="0"/>
        <v/>
      </c>
      <c r="H14" s="44"/>
    </row>
    <row r="15" spans="1:10">
      <c r="A15" s="5">
        <v>6</v>
      </c>
      <c r="B15" s="42" t="str">
        <f>IF(Registrations!$P16="G",Registrations!$D16,"")</f>
        <v/>
      </c>
      <c r="C15" s="5" t="str">
        <f>IF(Registrations!$P16="G",Registrations!$E16,"")</f>
        <v/>
      </c>
      <c r="D15" s="5" t="str">
        <f>IF(Registrations!$P16="G",IF(Registrations!$F16&gt; "",Registrations!$F16,""),"")</f>
        <v/>
      </c>
      <c r="E15" s="44"/>
      <c r="F15" s="7" t="e">
        <f t="shared" si="1"/>
        <v>#DIV/0!</v>
      </c>
      <c r="G15" s="5" t="str">
        <f t="shared" si="0"/>
        <v/>
      </c>
      <c r="H15" s="44"/>
    </row>
    <row r="16" spans="1:10">
      <c r="A16" s="5">
        <v>7</v>
      </c>
      <c r="B16" s="42" t="str">
        <f>IF(Registrations!$P17="G",Registrations!$D17,"")</f>
        <v/>
      </c>
      <c r="C16" s="5" t="str">
        <f>IF(Registrations!$P17="G",Registrations!$E17,"")</f>
        <v/>
      </c>
      <c r="D16" s="5" t="str">
        <f>IF(Registrations!$P17="G",IF(Registrations!$F17&gt; "",Registrations!$F17,""),"")</f>
        <v/>
      </c>
      <c r="E16" s="44"/>
      <c r="F16" s="7" t="e">
        <f t="shared" si="1"/>
        <v>#DIV/0!</v>
      </c>
      <c r="G16" s="5" t="str">
        <f t="shared" si="0"/>
        <v/>
      </c>
      <c r="H16" s="44"/>
    </row>
    <row r="17" spans="1:8">
      <c r="A17" s="5">
        <v>8</v>
      </c>
      <c r="B17" s="42" t="str">
        <f>IF(Registrations!$P18="G",Registrations!$D18,"")</f>
        <v/>
      </c>
      <c r="C17" s="5" t="str">
        <f>IF(Registrations!$P18="G",Registrations!$E18,"")</f>
        <v/>
      </c>
      <c r="D17" s="5" t="str">
        <f>IF(Registrations!$P18="G",IF(Registrations!$F18&gt; "",Registrations!$F18,""),"")</f>
        <v/>
      </c>
      <c r="E17" s="44"/>
      <c r="F17" s="7" t="e">
        <f t="shared" si="1"/>
        <v>#DIV/0!</v>
      </c>
      <c r="G17" s="5" t="str">
        <f t="shared" si="0"/>
        <v/>
      </c>
      <c r="H17" s="44"/>
    </row>
    <row r="18" spans="1:8">
      <c r="A18" s="5">
        <v>9</v>
      </c>
      <c r="B18" s="42" t="str">
        <f>IF(Registrations!$P19="G",Registrations!$D19,"")</f>
        <v/>
      </c>
      <c r="C18" s="5" t="str">
        <f>IF(Registrations!$P19="G",Registrations!$E19,"")</f>
        <v/>
      </c>
      <c r="D18" s="5" t="str">
        <f>IF(Registrations!$P19="G",IF(Registrations!$F19&gt; "",Registrations!$F19,""),"")</f>
        <v/>
      </c>
      <c r="E18" s="44"/>
      <c r="F18" s="7" t="e">
        <f t="shared" si="1"/>
        <v>#DIV/0!</v>
      </c>
      <c r="G18" s="5" t="str">
        <f t="shared" si="0"/>
        <v/>
      </c>
      <c r="H18" s="44"/>
    </row>
    <row r="19" spans="1:8">
      <c r="A19" s="5">
        <v>10</v>
      </c>
      <c r="B19" s="42" t="str">
        <f>IF(Registrations!$P20="G",Registrations!$D20,"")</f>
        <v/>
      </c>
      <c r="C19" s="5" t="str">
        <f>IF(Registrations!$P20="G",Registrations!$E20,"")</f>
        <v/>
      </c>
      <c r="D19" s="5" t="str">
        <f>IF(Registrations!$P20="G",IF(Registrations!$F20&gt; "",Registrations!$F20,""),"")</f>
        <v/>
      </c>
      <c r="E19" s="44"/>
      <c r="F19" s="7" t="e">
        <f t="shared" si="1"/>
        <v>#DIV/0!</v>
      </c>
      <c r="G19" s="5" t="str">
        <f t="shared" si="0"/>
        <v/>
      </c>
      <c r="H19" s="44"/>
    </row>
    <row r="20" spans="1:8">
      <c r="A20" s="5">
        <v>11</v>
      </c>
      <c r="B20" s="42" t="str">
        <f>IF(Registrations!$P21="G",Registrations!$D21,"")</f>
        <v/>
      </c>
      <c r="C20" s="5" t="str">
        <f>IF(Registrations!$P21="G",Registrations!$E21,"")</f>
        <v/>
      </c>
      <c r="D20" s="5" t="str">
        <f>IF(Registrations!$P21="G",IF(Registrations!$F21&gt; "",Registrations!$F21,""),"")</f>
        <v/>
      </c>
      <c r="E20" s="44"/>
      <c r="F20" s="7" t="e">
        <f t="shared" si="1"/>
        <v>#DIV/0!</v>
      </c>
      <c r="G20" s="5" t="str">
        <f t="shared" si="0"/>
        <v/>
      </c>
      <c r="H20" s="44"/>
    </row>
    <row r="21" spans="1:8">
      <c r="A21" s="5">
        <v>12</v>
      </c>
      <c r="B21" s="42" t="str">
        <f>IF(Registrations!$P22="G",Registrations!$D22,"")</f>
        <v/>
      </c>
      <c r="C21" s="5" t="str">
        <f>IF(Registrations!$P22="G",Registrations!$E22,"")</f>
        <v/>
      </c>
      <c r="D21" s="5" t="str">
        <f>IF(Registrations!$P22="G",IF(Registrations!$F22&gt; "",Registrations!$F22,""),"")</f>
        <v/>
      </c>
      <c r="E21" s="44"/>
      <c r="F21" s="7" t="e">
        <f t="shared" si="1"/>
        <v>#DIV/0!</v>
      </c>
      <c r="G21" s="5" t="str">
        <f t="shared" si="0"/>
        <v/>
      </c>
      <c r="H21" s="44"/>
    </row>
    <row r="22" spans="1:8">
      <c r="A22" s="5">
        <v>13</v>
      </c>
      <c r="B22" s="42" t="str">
        <f>IF(Registrations!$P23="G",Registrations!$D23,"")</f>
        <v/>
      </c>
      <c r="C22" s="5" t="str">
        <f>IF(Registrations!$P23="G",Registrations!$E23,"")</f>
        <v/>
      </c>
      <c r="D22" s="5" t="str">
        <f>IF(Registrations!$P23="G",IF(Registrations!$F23&gt; "",Registrations!$F23,""),"")</f>
        <v/>
      </c>
      <c r="E22" s="44"/>
      <c r="F22" s="7" t="e">
        <f t="shared" si="1"/>
        <v>#DIV/0!</v>
      </c>
      <c r="G22" s="5" t="str">
        <f t="shared" si="0"/>
        <v/>
      </c>
      <c r="H22" s="44"/>
    </row>
    <row r="23" spans="1:8">
      <c r="A23" s="5">
        <v>14</v>
      </c>
      <c r="B23" s="42" t="str">
        <f>IF(Registrations!$P24="G",Registrations!$D24,"")</f>
        <v/>
      </c>
      <c r="C23" s="5" t="str">
        <f>IF(Registrations!$P24="G",Registrations!$E24,"")</f>
        <v/>
      </c>
      <c r="D23" s="5" t="str">
        <f>IF(Registrations!$P24="G",IF(Registrations!$F24&gt; "",Registrations!$F24,""),"")</f>
        <v/>
      </c>
      <c r="E23" s="44"/>
      <c r="F23" s="7" t="e">
        <f t="shared" si="1"/>
        <v>#DIV/0!</v>
      </c>
      <c r="G23" s="5" t="str">
        <f t="shared" si="0"/>
        <v/>
      </c>
      <c r="H23" s="44"/>
    </row>
    <row r="24" spans="1:8">
      <c r="A24" s="5">
        <v>15</v>
      </c>
      <c r="B24" s="42" t="str">
        <f>IF(Registrations!$P25="G",Registrations!$D25,"")</f>
        <v/>
      </c>
      <c r="C24" s="5" t="str">
        <f>IF(Registrations!$P25="G",Registrations!$E25,"")</f>
        <v/>
      </c>
      <c r="D24" s="5" t="str">
        <f>IF(Registrations!$P25="G",IF(Registrations!$F25&gt; "",Registrations!$F25,""),"")</f>
        <v/>
      </c>
      <c r="E24" s="44"/>
      <c r="F24" s="7" t="e">
        <f t="shared" si="1"/>
        <v>#DIV/0!</v>
      </c>
      <c r="G24" s="5" t="str">
        <f t="shared" si="0"/>
        <v/>
      </c>
      <c r="H24" s="44"/>
    </row>
    <row r="25" spans="1:8">
      <c r="A25" s="5">
        <v>16</v>
      </c>
      <c r="B25" s="42" t="str">
        <f>IF(Registrations!$P26="G",Registrations!$D26,"")</f>
        <v/>
      </c>
      <c r="C25" s="5" t="str">
        <f>IF(Registrations!$P26="G",Registrations!$E26,"")</f>
        <v/>
      </c>
      <c r="D25" s="5" t="str">
        <f>IF(Registrations!$P26="G",IF(Registrations!$F26&gt; "",Registrations!$F26,""),"")</f>
        <v/>
      </c>
      <c r="E25" s="44"/>
      <c r="F25" s="7" t="e">
        <f t="shared" si="1"/>
        <v>#DIV/0!</v>
      </c>
      <c r="G25" s="5" t="str">
        <f t="shared" si="0"/>
        <v/>
      </c>
      <c r="H25" s="44"/>
    </row>
    <row r="26" spans="1:8">
      <c r="A26" s="5">
        <v>17</v>
      </c>
      <c r="B26" s="42" t="str">
        <f>IF(Registrations!$P27="G",Registrations!$D27,"")</f>
        <v/>
      </c>
      <c r="C26" s="5" t="str">
        <f>IF(Registrations!$P27="G",Registrations!$E27,"")</f>
        <v/>
      </c>
      <c r="D26" s="5" t="str">
        <f>IF(Registrations!$P27="G",IF(Registrations!$F27&gt; "",Registrations!$F27,""),"")</f>
        <v/>
      </c>
      <c r="E26" s="44"/>
      <c r="F26" s="7" t="e">
        <f t="shared" si="1"/>
        <v>#DIV/0!</v>
      </c>
      <c r="G26" s="5" t="str">
        <f t="shared" si="0"/>
        <v/>
      </c>
      <c r="H26" s="44"/>
    </row>
    <row r="27" spans="1:8">
      <c r="A27" s="5">
        <v>18</v>
      </c>
      <c r="B27" s="42" t="str">
        <f>IF(Registrations!$P28="G",Registrations!$D28,"")</f>
        <v/>
      </c>
      <c r="C27" s="5" t="str">
        <f>IF(Registrations!$P28="G",Registrations!$E28,"")</f>
        <v/>
      </c>
      <c r="D27" s="5" t="str">
        <f>IF(Registrations!$P28="G",IF(Registrations!$F28&gt; "",Registrations!$F28,""),"")</f>
        <v/>
      </c>
      <c r="E27" s="44"/>
      <c r="F27" s="7" t="e">
        <f t="shared" si="1"/>
        <v>#DIV/0!</v>
      </c>
      <c r="G27" s="5" t="str">
        <f t="shared" si="0"/>
        <v/>
      </c>
      <c r="H27" s="44"/>
    </row>
    <row r="28" spans="1:8">
      <c r="A28" s="5">
        <v>19</v>
      </c>
      <c r="B28" s="42" t="str">
        <f>IF(Registrations!$P29="G",Registrations!$D29,"")</f>
        <v/>
      </c>
      <c r="C28" s="5" t="str">
        <f>IF(Registrations!$P29="G",Registrations!$E29,"")</f>
        <v/>
      </c>
      <c r="D28" s="5" t="str">
        <f>IF(Registrations!$P29="G",IF(Registrations!$F29&gt; "",Registrations!$F29,""),"")</f>
        <v/>
      </c>
      <c r="E28" s="44"/>
      <c r="F28" s="7" t="e">
        <f t="shared" si="1"/>
        <v>#DIV/0!</v>
      </c>
      <c r="G28" s="5" t="str">
        <f t="shared" si="0"/>
        <v/>
      </c>
      <c r="H28" s="44"/>
    </row>
    <row r="29" spans="1:8">
      <c r="A29" s="5">
        <v>20</v>
      </c>
      <c r="B29" s="42" t="str">
        <f>IF(Registrations!$P30="G",Registrations!$D30,"")</f>
        <v/>
      </c>
      <c r="C29" s="5" t="str">
        <f>IF(Registrations!$P30="G",Registrations!$E30,"")</f>
        <v/>
      </c>
      <c r="D29" s="5" t="str">
        <f>IF(Registrations!$P30="G",IF(Registrations!$F30&gt; "",Registrations!$F30,""),"")</f>
        <v/>
      </c>
      <c r="E29" s="44"/>
      <c r="F29" s="7" t="e">
        <f t="shared" si="1"/>
        <v>#DIV/0!</v>
      </c>
      <c r="G29" s="5" t="str">
        <f t="shared" si="0"/>
        <v/>
      </c>
      <c r="H29" s="44"/>
    </row>
    <row r="30" spans="1:8">
      <c r="A30" s="5">
        <v>21</v>
      </c>
      <c r="B30" s="42" t="str">
        <f>IF(Registrations!$P31="G",Registrations!$D31,"")</f>
        <v/>
      </c>
      <c r="C30" s="5" t="str">
        <f>IF(Registrations!$P31="G",Registrations!$E31,"")</f>
        <v/>
      </c>
      <c r="D30" s="5" t="str">
        <f>IF(Registrations!$P31="G",IF(Registrations!$F31&gt; "",Registrations!$F31,""),"")</f>
        <v/>
      </c>
      <c r="E30" s="44"/>
      <c r="F30" s="7" t="e">
        <f t="shared" si="1"/>
        <v>#DIV/0!</v>
      </c>
      <c r="G30" s="5" t="str">
        <f t="shared" si="0"/>
        <v/>
      </c>
      <c r="H30" s="44"/>
    </row>
    <row r="31" spans="1:8">
      <c r="A31" s="5">
        <v>22</v>
      </c>
      <c r="B31" s="42" t="str">
        <f>IF(Registrations!$P32="G",Registrations!$D32,"")</f>
        <v/>
      </c>
      <c r="C31" s="5" t="str">
        <f>IF(Registrations!$P32="G",Registrations!$E32,"")</f>
        <v/>
      </c>
      <c r="D31" s="5" t="str">
        <f>IF(Registrations!$P32="G",IF(Registrations!$F32&gt; "",Registrations!$F32,""),"")</f>
        <v/>
      </c>
      <c r="E31" s="44"/>
      <c r="F31" s="7" t="e">
        <f t="shared" si="1"/>
        <v>#DIV/0!</v>
      </c>
      <c r="G31" s="5" t="str">
        <f t="shared" si="0"/>
        <v/>
      </c>
      <c r="H31" s="44"/>
    </row>
    <row r="32" spans="1:8">
      <c r="A32" s="5">
        <v>23</v>
      </c>
      <c r="B32" s="42" t="str">
        <f>IF(Registrations!$P33="G",Registrations!$D33,"")</f>
        <v/>
      </c>
      <c r="C32" s="5" t="str">
        <f>IF(Registrations!$P33="G",Registrations!$E33,"")</f>
        <v/>
      </c>
      <c r="D32" s="5" t="str">
        <f>IF(Registrations!$P33="G",IF(Registrations!$F33&gt; "",Registrations!$F33,""),"")</f>
        <v/>
      </c>
      <c r="E32" s="44"/>
      <c r="F32" s="7" t="e">
        <f t="shared" si="1"/>
        <v>#DIV/0!</v>
      </c>
      <c r="G32" s="5" t="str">
        <f t="shared" si="0"/>
        <v/>
      </c>
      <c r="H32" s="44"/>
    </row>
    <row r="33" spans="1:8">
      <c r="A33" s="5">
        <v>24</v>
      </c>
      <c r="B33" s="42" t="str">
        <f>IF(Registrations!$P34="G",Registrations!$D34,"")</f>
        <v/>
      </c>
      <c r="C33" s="5" t="str">
        <f>IF(Registrations!$P34="G",Registrations!$E34,"")</f>
        <v/>
      </c>
      <c r="D33" s="5" t="str">
        <f>IF(Registrations!$P34="G",IF(Registrations!$F34&gt; "",Registrations!$F34,""),"")</f>
        <v/>
      </c>
      <c r="E33" s="44"/>
      <c r="F33" s="7" t="e">
        <f t="shared" si="1"/>
        <v>#DIV/0!</v>
      </c>
      <c r="G33" s="5" t="str">
        <f t="shared" si="0"/>
        <v/>
      </c>
      <c r="H33" s="44"/>
    </row>
    <row r="34" spans="1:8">
      <c r="A34" s="5">
        <v>25</v>
      </c>
      <c r="B34" s="42" t="str">
        <f>IF(Registrations!$P35="G",Registrations!$D35,"")</f>
        <v/>
      </c>
      <c r="C34" s="5" t="str">
        <f>IF(Registrations!$P35="G",Registrations!$E35,"")</f>
        <v/>
      </c>
      <c r="D34" s="5" t="str">
        <f>IF(Registrations!$P35="G",IF(Registrations!$F35&gt; "",Registrations!$F35,""),"")</f>
        <v/>
      </c>
      <c r="E34" s="44"/>
      <c r="F34" s="7" t="e">
        <f t="shared" si="1"/>
        <v>#DIV/0!</v>
      </c>
      <c r="G34" s="5" t="str">
        <f t="shared" si="0"/>
        <v/>
      </c>
      <c r="H34" s="44"/>
    </row>
    <row r="35" spans="1:8">
      <c r="A35" s="5">
        <v>26</v>
      </c>
      <c r="B35" s="42" t="str">
        <f>IF(Registrations!$P36="G",Registrations!$D36,"")</f>
        <v/>
      </c>
      <c r="C35" s="5" t="str">
        <f>IF(Registrations!$P36="G",Registrations!$E36,"")</f>
        <v/>
      </c>
      <c r="D35" s="5" t="str">
        <f>IF(Registrations!$P36="G",IF(Registrations!$F36&gt; "",Registrations!$F36,""),"")</f>
        <v/>
      </c>
      <c r="E35" s="44"/>
      <c r="F35" s="7" t="e">
        <f t="shared" si="1"/>
        <v>#DIV/0!</v>
      </c>
      <c r="G35" s="5" t="str">
        <f t="shared" si="0"/>
        <v/>
      </c>
      <c r="H35" s="44"/>
    </row>
    <row r="36" spans="1:8">
      <c r="A36" s="5">
        <v>27</v>
      </c>
      <c r="B36" s="42" t="str">
        <f>IF(Registrations!$P37="G",Registrations!$D37,"")</f>
        <v/>
      </c>
      <c r="C36" s="5" t="str">
        <f>IF(Registrations!$P37="G",Registrations!$E37,"")</f>
        <v/>
      </c>
      <c r="D36" s="5" t="str">
        <f>IF(Registrations!$P37="G",IF(Registrations!$F37&gt; "",Registrations!$F37,""),"")</f>
        <v/>
      </c>
      <c r="E36" s="44"/>
      <c r="F36" s="7" t="e">
        <f t="shared" si="1"/>
        <v>#DIV/0!</v>
      </c>
      <c r="G36" s="5" t="str">
        <f t="shared" si="0"/>
        <v/>
      </c>
      <c r="H36" s="44"/>
    </row>
    <row r="37" spans="1:8">
      <c r="A37" s="5">
        <v>28</v>
      </c>
      <c r="B37" s="42" t="str">
        <f>IF(Registrations!$P38="G",Registrations!$D38,"")</f>
        <v/>
      </c>
      <c r="C37" s="5" t="str">
        <f>IF(Registrations!$P38="G",Registrations!$E38,"")</f>
        <v/>
      </c>
      <c r="D37" s="5" t="str">
        <f>IF(Registrations!$P38="G",IF(Registrations!$F38&gt; "",Registrations!$F38,""),"")</f>
        <v/>
      </c>
      <c r="E37" s="44"/>
      <c r="F37" s="7" t="e">
        <f t="shared" si="1"/>
        <v>#DIV/0!</v>
      </c>
      <c r="G37" s="5" t="str">
        <f t="shared" si="0"/>
        <v/>
      </c>
      <c r="H37" s="44"/>
    </row>
    <row r="38" spans="1:8">
      <c r="A38" s="5">
        <v>29</v>
      </c>
      <c r="B38" s="42" t="str">
        <f>IF(Registrations!$P39="G",Registrations!$D39,"")</f>
        <v/>
      </c>
      <c r="C38" s="5" t="str">
        <f>IF(Registrations!$P39="G",Registrations!$E39,"")</f>
        <v/>
      </c>
      <c r="D38" s="5" t="str">
        <f>IF(Registrations!$P39="G",IF(Registrations!$F39&gt; "",Registrations!$F39,""),"")</f>
        <v/>
      </c>
      <c r="E38" s="44"/>
      <c r="F38" s="7" t="e">
        <f t="shared" si="1"/>
        <v>#DIV/0!</v>
      </c>
      <c r="G38" s="5" t="str">
        <f t="shared" si="0"/>
        <v/>
      </c>
      <c r="H38" s="44"/>
    </row>
    <row r="39" spans="1:8">
      <c r="A39" s="5">
        <v>30</v>
      </c>
      <c r="B39" s="42" t="str">
        <f>IF(Registrations!$P40="G",Registrations!$D40,"")</f>
        <v/>
      </c>
      <c r="C39" s="5" t="str">
        <f>IF(Registrations!$P40="G",Registrations!$E40,"")</f>
        <v/>
      </c>
      <c r="D39" s="5" t="str">
        <f>IF(Registrations!$P40="G",IF(Registrations!$F40&gt; "",Registrations!$F40,""),"")</f>
        <v/>
      </c>
      <c r="E39" s="44"/>
      <c r="F39" s="7" t="e">
        <f t="shared" si="1"/>
        <v>#DIV/0!</v>
      </c>
      <c r="G39" s="5" t="str">
        <f t="shared" si="0"/>
        <v/>
      </c>
      <c r="H39" s="44"/>
    </row>
    <row r="40" spans="1:8">
      <c r="A40" s="5">
        <v>31</v>
      </c>
      <c r="B40" s="42" t="str">
        <f>IF(Registrations!$P41="G",Registrations!$D41,"")</f>
        <v/>
      </c>
      <c r="C40" s="5" t="str">
        <f>IF(Registrations!$P41="G",Registrations!$E41,"")</f>
        <v/>
      </c>
      <c r="D40" s="5" t="str">
        <f>IF(Registrations!$P41="G",IF(Registrations!$F41&gt; "",Registrations!$F41,""),"")</f>
        <v/>
      </c>
      <c r="E40" s="44"/>
      <c r="F40" s="7" t="e">
        <f t="shared" si="1"/>
        <v>#DIV/0!</v>
      </c>
      <c r="G40" s="5" t="str">
        <f t="shared" si="0"/>
        <v/>
      </c>
      <c r="H40" s="44"/>
    </row>
    <row r="41" spans="1:8">
      <c r="A41" s="5">
        <v>32</v>
      </c>
      <c r="B41" s="42" t="str">
        <f>IF(Registrations!$P42="G",Registrations!$D42,"")</f>
        <v/>
      </c>
      <c r="C41" s="5" t="str">
        <f>IF(Registrations!$P42="G",Registrations!$E42,"")</f>
        <v/>
      </c>
      <c r="D41" s="5" t="str">
        <f>IF(Registrations!$P42="G",IF(Registrations!$F42&gt; "",Registrations!$F42,""),"")</f>
        <v/>
      </c>
      <c r="E41" s="44"/>
      <c r="F41" s="7" t="e">
        <f t="shared" si="1"/>
        <v>#DIV/0!</v>
      </c>
      <c r="G41" s="5" t="str">
        <f t="shared" si="0"/>
        <v/>
      </c>
      <c r="H41" s="44"/>
    </row>
    <row r="42" spans="1:8">
      <c r="A42" s="5">
        <v>33</v>
      </c>
      <c r="B42" s="42" t="str">
        <f>IF(Registrations!$P43="G",Registrations!$D43,"")</f>
        <v/>
      </c>
      <c r="C42" s="5" t="str">
        <f>IF(Registrations!$P43="G",Registrations!$E43,"")</f>
        <v/>
      </c>
      <c r="D42" s="5" t="str">
        <f>IF(Registrations!$P43="G",IF(Registrations!$F43&gt; "",Registrations!$F43,""),"")</f>
        <v/>
      </c>
      <c r="E42" s="44"/>
      <c r="F42" s="7" t="e">
        <f t="shared" si="1"/>
        <v>#DIV/0!</v>
      </c>
      <c r="G42" s="5" t="str">
        <f t="shared" ref="G42:G69" si="2">IF(COUNT($E42:$E42)&gt;0,RANK($F42,$F$10:$F$69,0),"")</f>
        <v/>
      </c>
      <c r="H42" s="44"/>
    </row>
    <row r="43" spans="1:8">
      <c r="A43" s="5">
        <v>34</v>
      </c>
      <c r="B43" s="42" t="str">
        <f>IF(Registrations!$P44="G",Registrations!$D44,"")</f>
        <v/>
      </c>
      <c r="C43" s="5" t="str">
        <f>IF(Registrations!$P44="G",Registrations!$E44,"")</f>
        <v/>
      </c>
      <c r="D43" s="5" t="str">
        <f>IF(Registrations!$P44="G",IF(Registrations!$F44&gt; "",Registrations!$F44,""),"")</f>
        <v/>
      </c>
      <c r="E43" s="44"/>
      <c r="F43" s="7" t="e">
        <f t="shared" si="1"/>
        <v>#DIV/0!</v>
      </c>
      <c r="G43" s="5" t="str">
        <f t="shared" si="2"/>
        <v/>
      </c>
      <c r="H43" s="44"/>
    </row>
    <row r="44" spans="1:8">
      <c r="A44" s="5">
        <v>35</v>
      </c>
      <c r="B44" s="42" t="str">
        <f>IF(Registrations!$P45="G",Registrations!$D45,"")</f>
        <v/>
      </c>
      <c r="C44" s="5" t="str">
        <f>IF(Registrations!$P45="G",Registrations!$E45,"")</f>
        <v/>
      </c>
      <c r="D44" s="5" t="str">
        <f>IF(Registrations!$P45="G",IF(Registrations!$F45&gt; "",Registrations!$F45,""),"")</f>
        <v/>
      </c>
      <c r="E44" s="44"/>
      <c r="F44" s="7" t="e">
        <f t="shared" si="1"/>
        <v>#DIV/0!</v>
      </c>
      <c r="G44" s="5" t="str">
        <f t="shared" si="2"/>
        <v/>
      </c>
      <c r="H44" s="44"/>
    </row>
    <row r="45" spans="1:8">
      <c r="A45" s="5">
        <v>36</v>
      </c>
      <c r="B45" s="42" t="str">
        <f>IF(Registrations!$P46="G",Registrations!$D46,"")</f>
        <v/>
      </c>
      <c r="C45" s="5" t="str">
        <f>IF(Registrations!$P46="G",Registrations!$E46,"")</f>
        <v/>
      </c>
      <c r="D45" s="5" t="str">
        <f>IF(Registrations!$P46="G",IF(Registrations!$F46&gt; "",Registrations!$F46,""),"")</f>
        <v/>
      </c>
      <c r="E45" s="44"/>
      <c r="F45" s="7" t="e">
        <f t="shared" si="1"/>
        <v>#DIV/0!</v>
      </c>
      <c r="G45" s="5" t="str">
        <f t="shared" si="2"/>
        <v/>
      </c>
      <c r="H45" s="44"/>
    </row>
    <row r="46" spans="1:8">
      <c r="A46" s="5">
        <v>37</v>
      </c>
      <c r="B46" s="42" t="str">
        <f>IF(Registrations!$P47="G",Registrations!$D47,"")</f>
        <v/>
      </c>
      <c r="C46" s="5" t="str">
        <f>IF(Registrations!$P47="G",Registrations!$E47,"")</f>
        <v/>
      </c>
      <c r="D46" s="5" t="str">
        <f>IF(Registrations!$P47="G",IF(Registrations!$F47&gt; "",Registrations!$F47,""),"")</f>
        <v/>
      </c>
      <c r="E46" s="44"/>
      <c r="F46" s="7" t="e">
        <f t="shared" si="1"/>
        <v>#DIV/0!</v>
      </c>
      <c r="G46" s="5" t="str">
        <f t="shared" si="2"/>
        <v/>
      </c>
      <c r="H46" s="44"/>
    </row>
    <row r="47" spans="1:8">
      <c r="A47" s="5">
        <v>38</v>
      </c>
      <c r="B47" s="42" t="str">
        <f>IF(Registrations!$P48="G",Registrations!$D48,"")</f>
        <v/>
      </c>
      <c r="C47" s="5" t="str">
        <f>IF(Registrations!$P48="G",Registrations!$E48,"")</f>
        <v/>
      </c>
      <c r="D47" s="5" t="str">
        <f>IF(Registrations!$P48="G",IF(Registrations!$F48&gt; "",Registrations!$F48,""),"")</f>
        <v/>
      </c>
      <c r="E47" s="44"/>
      <c r="F47" s="7" t="e">
        <f t="shared" si="1"/>
        <v>#DIV/0!</v>
      </c>
      <c r="G47" s="5" t="str">
        <f t="shared" si="2"/>
        <v/>
      </c>
      <c r="H47" s="44"/>
    </row>
    <row r="48" spans="1:8">
      <c r="A48" s="5">
        <v>39</v>
      </c>
      <c r="B48" s="42" t="str">
        <f>IF(Registrations!$P49="G",Registrations!$D49,"")</f>
        <v/>
      </c>
      <c r="C48" s="5" t="str">
        <f>IF(Registrations!$P49="G",Registrations!$E49,"")</f>
        <v/>
      </c>
      <c r="D48" s="5" t="str">
        <f>IF(Registrations!$P49="G",IF(Registrations!$F49&gt; "",Registrations!$F49,""),"")</f>
        <v/>
      </c>
      <c r="E48" s="44"/>
      <c r="F48" s="7" t="e">
        <f t="shared" si="1"/>
        <v>#DIV/0!</v>
      </c>
      <c r="G48" s="5" t="str">
        <f t="shared" si="2"/>
        <v/>
      </c>
      <c r="H48" s="44"/>
    </row>
    <row r="49" spans="1:8">
      <c r="A49" s="5">
        <v>40</v>
      </c>
      <c r="B49" s="42" t="str">
        <f>IF(Registrations!$P50="G",Registrations!$D50,"")</f>
        <v/>
      </c>
      <c r="C49" s="5" t="str">
        <f>IF(Registrations!$P50="G",Registrations!$E50,"")</f>
        <v/>
      </c>
      <c r="D49" s="5" t="str">
        <f>IF(Registrations!$P50="G",IF(Registrations!$F50&gt; "",Registrations!$F50,""),"")</f>
        <v/>
      </c>
      <c r="E49" s="44"/>
      <c r="F49" s="7" t="e">
        <f t="shared" si="1"/>
        <v>#DIV/0!</v>
      </c>
      <c r="G49" s="5" t="str">
        <f t="shared" si="2"/>
        <v/>
      </c>
      <c r="H49" s="44"/>
    </row>
    <row r="50" spans="1:8">
      <c r="A50" s="5">
        <v>41</v>
      </c>
      <c r="B50" s="42" t="str">
        <f>IF(Registrations!$P51="G",Registrations!$D51,"")</f>
        <v/>
      </c>
      <c r="C50" s="5" t="str">
        <f>IF(Registrations!$P51="G",Registrations!$E51,"")</f>
        <v/>
      </c>
      <c r="D50" s="5" t="str">
        <f>IF(Registrations!$P51="G",IF(Registrations!$F51&gt; "",Registrations!$F51,""),"")</f>
        <v/>
      </c>
      <c r="E50" s="44"/>
      <c r="F50" s="7" t="e">
        <f t="shared" si="1"/>
        <v>#DIV/0!</v>
      </c>
      <c r="G50" s="5" t="str">
        <f t="shared" si="2"/>
        <v/>
      </c>
      <c r="H50" s="44"/>
    </row>
    <row r="51" spans="1:8">
      <c r="A51" s="5">
        <v>42</v>
      </c>
      <c r="B51" s="42" t="str">
        <f>IF(Registrations!$P52="G",Registrations!$D52,"")</f>
        <v/>
      </c>
      <c r="C51" s="5" t="str">
        <f>IF(Registrations!$P52="G",Registrations!$E52,"")</f>
        <v/>
      </c>
      <c r="D51" s="5" t="str">
        <f>IF(Registrations!$P52="G",IF(Registrations!$F52&gt; "",Registrations!$F52,""),"")</f>
        <v/>
      </c>
      <c r="E51" s="44"/>
      <c r="F51" s="7" t="e">
        <f t="shared" si="1"/>
        <v>#DIV/0!</v>
      </c>
      <c r="G51" s="5" t="str">
        <f t="shared" si="2"/>
        <v/>
      </c>
      <c r="H51" s="44"/>
    </row>
    <row r="52" spans="1:8">
      <c r="A52" s="5">
        <v>43</v>
      </c>
      <c r="B52" s="42" t="str">
        <f>IF(Registrations!$P53="G",Registrations!$D53,"")</f>
        <v/>
      </c>
      <c r="C52" s="5" t="str">
        <f>IF(Registrations!$P53="G",Registrations!$E53,"")</f>
        <v/>
      </c>
      <c r="D52" s="5" t="str">
        <f>IF(Registrations!$P53="G",IF(Registrations!$F53&gt; "",Registrations!$F53,""),"")</f>
        <v/>
      </c>
      <c r="E52" s="44"/>
      <c r="F52" s="7" t="e">
        <f t="shared" si="1"/>
        <v>#DIV/0!</v>
      </c>
      <c r="G52" s="5" t="str">
        <f t="shared" si="2"/>
        <v/>
      </c>
      <c r="H52" s="44"/>
    </row>
    <row r="53" spans="1:8">
      <c r="A53" s="5">
        <v>44</v>
      </c>
      <c r="B53" s="42" t="str">
        <f>IF(Registrations!$P54="G",Registrations!$D54,"")</f>
        <v/>
      </c>
      <c r="C53" s="5" t="str">
        <f>IF(Registrations!$P54="G",Registrations!$E54,"")</f>
        <v/>
      </c>
      <c r="D53" s="5" t="str">
        <f>IF(Registrations!$P54="G",IF(Registrations!$F54&gt; "",Registrations!$F54,""),"")</f>
        <v/>
      </c>
      <c r="E53" s="44"/>
      <c r="F53" s="7" t="e">
        <f t="shared" si="1"/>
        <v>#DIV/0!</v>
      </c>
      <c r="G53" s="5" t="str">
        <f t="shared" si="2"/>
        <v/>
      </c>
      <c r="H53" s="44"/>
    </row>
    <row r="54" spans="1:8">
      <c r="A54" s="5">
        <v>45</v>
      </c>
      <c r="B54" s="42" t="str">
        <f>IF(Registrations!$P55="G",Registrations!$D55,"")</f>
        <v/>
      </c>
      <c r="C54" s="5" t="str">
        <f>IF(Registrations!$P55="G",Registrations!$E55,"")</f>
        <v/>
      </c>
      <c r="D54" s="5" t="str">
        <f>IF(Registrations!$P55="G",IF(Registrations!$F55&gt; "",Registrations!$F55,""),"")</f>
        <v/>
      </c>
      <c r="E54" s="44"/>
      <c r="F54" s="7" t="e">
        <f t="shared" si="1"/>
        <v>#DIV/0!</v>
      </c>
      <c r="G54" s="5" t="str">
        <f t="shared" si="2"/>
        <v/>
      </c>
      <c r="H54" s="44"/>
    </row>
    <row r="55" spans="1:8">
      <c r="A55" s="5">
        <v>46</v>
      </c>
      <c r="B55" s="42" t="str">
        <f>IF(Registrations!$P56="G",Registrations!$D56,"")</f>
        <v/>
      </c>
      <c r="C55" s="5" t="str">
        <f>IF(Registrations!$P56="G",Registrations!$E56,"")</f>
        <v/>
      </c>
      <c r="D55" s="5" t="str">
        <f>IF(Registrations!$P56="G",IF(Registrations!$F56&gt; "",Registrations!$F56,""),"")</f>
        <v/>
      </c>
      <c r="E55" s="44"/>
      <c r="F55" s="7" t="e">
        <f t="shared" si="1"/>
        <v>#DIV/0!</v>
      </c>
      <c r="G55" s="5" t="str">
        <f t="shared" si="2"/>
        <v/>
      </c>
      <c r="H55" s="44"/>
    </row>
    <row r="56" spans="1:8">
      <c r="A56" s="5">
        <v>47</v>
      </c>
      <c r="B56" s="42" t="str">
        <f>IF(Registrations!$P57="G",Registrations!$D57,"")</f>
        <v/>
      </c>
      <c r="C56" s="5" t="str">
        <f>IF(Registrations!$P57="G",Registrations!$E57,"")</f>
        <v/>
      </c>
      <c r="D56" s="5" t="str">
        <f>IF(Registrations!$P57="G",IF(Registrations!$F57&gt; "",Registrations!$F57,""),"")</f>
        <v/>
      </c>
      <c r="E56" s="44"/>
      <c r="F56" s="7" t="e">
        <f t="shared" si="1"/>
        <v>#DIV/0!</v>
      </c>
      <c r="G56" s="5" t="str">
        <f t="shared" si="2"/>
        <v/>
      </c>
      <c r="H56" s="44"/>
    </row>
    <row r="57" spans="1:8">
      <c r="A57" s="5">
        <v>48</v>
      </c>
      <c r="B57" s="42" t="str">
        <f>IF(Registrations!$P58="G",Registrations!$D58,"")</f>
        <v/>
      </c>
      <c r="C57" s="5" t="str">
        <f>IF(Registrations!$P58="G",Registrations!$E58,"")</f>
        <v/>
      </c>
      <c r="D57" s="5" t="str">
        <f>IF(Registrations!$P58="G",IF(Registrations!$F58&gt; "",Registrations!$F58,""),"")</f>
        <v/>
      </c>
      <c r="E57" s="44"/>
      <c r="F57" s="7" t="e">
        <f t="shared" si="1"/>
        <v>#DIV/0!</v>
      </c>
      <c r="G57" s="5" t="str">
        <f t="shared" si="2"/>
        <v/>
      </c>
      <c r="H57" s="44"/>
    </row>
    <row r="58" spans="1:8">
      <c r="A58" s="5">
        <v>49</v>
      </c>
      <c r="B58" s="42" t="str">
        <f>IF(Registrations!$P59="G",Registrations!$D59,"")</f>
        <v/>
      </c>
      <c r="C58" s="5" t="str">
        <f>IF(Registrations!$P59="G",Registrations!$E59,"")</f>
        <v/>
      </c>
      <c r="D58" s="5" t="str">
        <f>IF(Registrations!$P59="G",IF(Registrations!$F59&gt; "",Registrations!$F59,""),"")</f>
        <v/>
      </c>
      <c r="E58" s="44"/>
      <c r="F58" s="7" t="e">
        <f t="shared" si="1"/>
        <v>#DIV/0!</v>
      </c>
      <c r="G58" s="5" t="str">
        <f t="shared" si="2"/>
        <v/>
      </c>
      <c r="H58" s="44"/>
    </row>
    <row r="59" spans="1:8">
      <c r="A59" s="5">
        <v>50</v>
      </c>
      <c r="B59" s="42" t="str">
        <f>IF(Registrations!$P60="G",Registrations!$D60,"")</f>
        <v/>
      </c>
      <c r="C59" s="5" t="str">
        <f>IF(Registrations!$P60="G",Registrations!$E60,"")</f>
        <v/>
      </c>
      <c r="D59" s="5" t="str">
        <f>IF(Registrations!$P60="G",IF(Registrations!$F60&gt; "",Registrations!$F60,""),"")</f>
        <v/>
      </c>
      <c r="E59" s="44"/>
      <c r="F59" s="7" t="e">
        <f t="shared" si="1"/>
        <v>#DIV/0!</v>
      </c>
      <c r="G59" s="5" t="str">
        <f t="shared" si="2"/>
        <v/>
      </c>
      <c r="H59" s="44"/>
    </row>
    <row r="60" spans="1:8">
      <c r="A60" s="5">
        <v>51</v>
      </c>
      <c r="B60" s="42" t="str">
        <f>IF(Registrations!$P61="G",Registrations!$D61,"")</f>
        <v/>
      </c>
      <c r="C60" s="5" t="str">
        <f>IF(Registrations!$P61="G",Registrations!$E61,"")</f>
        <v/>
      </c>
      <c r="D60" s="5" t="str">
        <f>IF(Registrations!$P61="G",IF(Registrations!$F61&gt; "",Registrations!$F61,""),"")</f>
        <v/>
      </c>
      <c r="E60" s="44"/>
      <c r="F60" s="7" t="e">
        <f t="shared" si="1"/>
        <v>#DIV/0!</v>
      </c>
      <c r="G60" s="5" t="str">
        <f t="shared" si="2"/>
        <v/>
      </c>
      <c r="H60" s="44"/>
    </row>
    <row r="61" spans="1:8">
      <c r="A61" s="5">
        <v>52</v>
      </c>
      <c r="B61" s="42" t="str">
        <f>IF(Registrations!$P62="G",Registrations!$D62,"")</f>
        <v/>
      </c>
      <c r="C61" s="5" t="str">
        <f>IF(Registrations!$P62="G",Registrations!$E62,"")</f>
        <v/>
      </c>
      <c r="D61" s="5" t="str">
        <f>IF(Registrations!$P62="G",IF(Registrations!$F62&gt; "",Registrations!$F62,""),"")</f>
        <v/>
      </c>
      <c r="E61" s="44"/>
      <c r="F61" s="7" t="e">
        <f t="shared" si="1"/>
        <v>#DIV/0!</v>
      </c>
      <c r="G61" s="5" t="str">
        <f t="shared" si="2"/>
        <v/>
      </c>
      <c r="H61" s="44"/>
    </row>
    <row r="62" spans="1:8">
      <c r="A62" s="5">
        <v>53</v>
      </c>
      <c r="B62" s="42" t="str">
        <f>IF(Registrations!$P63="G",Registrations!$D63,"")</f>
        <v/>
      </c>
      <c r="C62" s="5" t="str">
        <f>IF(Registrations!$P63="G",Registrations!$E63,"")</f>
        <v/>
      </c>
      <c r="D62" s="5" t="str">
        <f>IF(Registrations!$P63="G",IF(Registrations!$F63&gt; "",Registrations!$F63,""),"")</f>
        <v/>
      </c>
      <c r="E62" s="44"/>
      <c r="F62" s="7" t="e">
        <f t="shared" si="1"/>
        <v>#DIV/0!</v>
      </c>
      <c r="G62" s="5" t="str">
        <f t="shared" si="2"/>
        <v/>
      </c>
      <c r="H62" s="44"/>
    </row>
    <row r="63" spans="1:8">
      <c r="A63" s="5">
        <v>54</v>
      </c>
      <c r="B63" s="42" t="str">
        <f>IF(Registrations!$P64="G",Registrations!$D64,"")</f>
        <v/>
      </c>
      <c r="C63" s="5" t="str">
        <f>IF(Registrations!$P64="G",Registrations!$E64,"")</f>
        <v/>
      </c>
      <c r="D63" s="5" t="str">
        <f>IF(Registrations!$P64="G",IF(Registrations!$F64&gt; "",Registrations!$F64,""),"")</f>
        <v/>
      </c>
      <c r="E63" s="44"/>
      <c r="F63" s="7" t="e">
        <f t="shared" si="1"/>
        <v>#DIV/0!</v>
      </c>
      <c r="G63" s="5" t="str">
        <f t="shared" si="2"/>
        <v/>
      </c>
      <c r="H63" s="44"/>
    </row>
    <row r="64" spans="1:8">
      <c r="A64" s="5">
        <v>55</v>
      </c>
      <c r="B64" s="42" t="str">
        <f>IF(Registrations!$P65="G",Registrations!$D65,"")</f>
        <v/>
      </c>
      <c r="C64" s="5" t="str">
        <f>IF(Registrations!$P65="G",Registrations!$E65,"")</f>
        <v/>
      </c>
      <c r="D64" s="5" t="str">
        <f>IF(Registrations!$P65="G",IF(Registrations!$F65&gt; "",Registrations!$F65,""),"")</f>
        <v/>
      </c>
      <c r="E64" s="44"/>
      <c r="F64" s="7" t="e">
        <f t="shared" si="1"/>
        <v>#DIV/0!</v>
      </c>
      <c r="G64" s="5" t="str">
        <f t="shared" si="2"/>
        <v/>
      </c>
      <c r="H64" s="44"/>
    </row>
    <row r="65" spans="1:8">
      <c r="A65" s="5">
        <v>56</v>
      </c>
      <c r="B65" s="42" t="str">
        <f>IF(Registrations!$P66="G",Registrations!$D66,"")</f>
        <v/>
      </c>
      <c r="C65" s="5" t="str">
        <f>IF(Registrations!$P66="G",Registrations!$E66,"")</f>
        <v/>
      </c>
      <c r="D65" s="5" t="str">
        <f>IF(Registrations!$P66="G",IF(Registrations!$F66&gt; "",Registrations!$F66,""),"")</f>
        <v/>
      </c>
      <c r="E65" s="44"/>
      <c r="F65" s="7" t="e">
        <f t="shared" si="1"/>
        <v>#DIV/0!</v>
      </c>
      <c r="G65" s="5" t="str">
        <f t="shared" si="2"/>
        <v/>
      </c>
      <c r="H65" s="44"/>
    </row>
    <row r="66" spans="1:8">
      <c r="A66" s="5">
        <v>57</v>
      </c>
      <c r="B66" s="42" t="str">
        <f>IF(Registrations!$P67="G",Registrations!$D67,"")</f>
        <v/>
      </c>
      <c r="C66" s="5" t="str">
        <f>IF(Registrations!$P67="G",Registrations!$E67,"")</f>
        <v/>
      </c>
      <c r="D66" s="5" t="str">
        <f>IF(Registrations!$P67="G",IF(Registrations!$F67&gt; "",Registrations!$F67,""),"")</f>
        <v/>
      </c>
      <c r="E66" s="44"/>
      <c r="F66" s="7" t="e">
        <f t="shared" si="1"/>
        <v>#DIV/0!</v>
      </c>
      <c r="G66" s="5" t="str">
        <f t="shared" si="2"/>
        <v/>
      </c>
      <c r="H66" s="44"/>
    </row>
    <row r="67" spans="1:8">
      <c r="A67" s="5">
        <v>58</v>
      </c>
      <c r="B67" s="42" t="str">
        <f>IF(Registrations!$P68="G",Registrations!$D68,"")</f>
        <v/>
      </c>
      <c r="C67" s="5" t="str">
        <f>IF(Registrations!$P68="G",Registrations!$E68,"")</f>
        <v/>
      </c>
      <c r="D67" s="5" t="str">
        <f>IF(Registrations!$P68="G",IF(Registrations!$F68&gt; "",Registrations!$F68,""),"")</f>
        <v/>
      </c>
      <c r="E67" s="44"/>
      <c r="F67" s="7" t="e">
        <f t="shared" si="1"/>
        <v>#DIV/0!</v>
      </c>
      <c r="G67" s="5" t="str">
        <f t="shared" si="2"/>
        <v/>
      </c>
      <c r="H67" s="44"/>
    </row>
    <row r="68" spans="1:8">
      <c r="A68" s="5">
        <v>59</v>
      </c>
      <c r="B68" s="42" t="str">
        <f>IF(Registrations!$P69="G",Registrations!$D69,"")</f>
        <v/>
      </c>
      <c r="C68" s="5" t="str">
        <f>IF(Registrations!$P69="G",Registrations!$E69,"")</f>
        <v/>
      </c>
      <c r="D68" s="5" t="str">
        <f>IF(Registrations!$P69="G",IF(Registrations!$F69&gt; "",Registrations!$F69,""),"")</f>
        <v/>
      </c>
      <c r="E68" s="44"/>
      <c r="F68" s="7" t="e">
        <f t="shared" si="1"/>
        <v>#DIV/0!</v>
      </c>
      <c r="G68" s="5" t="str">
        <f t="shared" si="2"/>
        <v/>
      </c>
      <c r="H68" s="44"/>
    </row>
    <row r="69" spans="1:8">
      <c r="A69" s="5">
        <v>60</v>
      </c>
      <c r="B69" s="42" t="str">
        <f>IF(Registrations!$P70="G",Registrations!$D70,"")</f>
        <v/>
      </c>
      <c r="C69" s="5" t="str">
        <f>IF(Registrations!$P70="G",Registrations!$E70,"")</f>
        <v/>
      </c>
      <c r="D69" s="5" t="str">
        <f>IF(Registrations!$P70="G",IF(Registrations!$F70&gt; "",Registrations!$F70,""),"")</f>
        <v/>
      </c>
      <c r="E69" s="44"/>
      <c r="F69" s="7" t="e">
        <f t="shared" si="1"/>
        <v>#DIV/0!</v>
      </c>
      <c r="G69" s="5" t="str">
        <f t="shared" si="2"/>
        <v/>
      </c>
      <c r="H69" s="44"/>
    </row>
    <row r="72" spans="1:8">
      <c r="A72" s="2" t="s">
        <v>32</v>
      </c>
    </row>
    <row r="73" spans="1:8" s="6" customFormat="1">
      <c r="A73" s="62" t="s">
        <v>2</v>
      </c>
      <c r="B73" s="65" t="s">
        <v>3</v>
      </c>
      <c r="C73" s="62" t="s">
        <v>66</v>
      </c>
      <c r="D73" s="62" t="s">
        <v>67</v>
      </c>
      <c r="E73" s="62" t="s">
        <v>37</v>
      </c>
      <c r="F73" s="66" t="s">
        <v>28</v>
      </c>
      <c r="G73" s="62" t="s">
        <v>29</v>
      </c>
    </row>
    <row r="74" spans="1:8">
      <c r="A74" s="5">
        <v>1</v>
      </c>
      <c r="B74" s="42" t="str">
        <f>IF(Registrations!$P11="G",Registrations!$D11,"")</f>
        <v/>
      </c>
      <c r="C74" s="5" t="str">
        <f>IF(Registrations!$P11="G",Registrations!$E11,"")</f>
        <v/>
      </c>
      <c r="D74" s="5" t="str">
        <f>IF(Registrations!$P11="G",IF(Registrations!$F11&gt; "",Registrations!$F11,""),"")</f>
        <v/>
      </c>
      <c r="E74" s="45"/>
      <c r="F74" s="7">
        <f>$E74/MAX($E$74:$E$133)*100</f>
        <v>0</v>
      </c>
      <c r="G74" s="5" t="str">
        <f t="shared" ref="G74:G105" si="3">IF(COUNT($E74:$E74)&gt;0,RANK($F74,$F$10:$F$69,0),"")</f>
        <v/>
      </c>
    </row>
    <row r="75" spans="1:8">
      <c r="A75" s="5">
        <v>2</v>
      </c>
      <c r="B75" s="42" t="str">
        <f>IF(Registrations!$P12="G",Registrations!$D12,"")</f>
        <v/>
      </c>
      <c r="C75" s="5" t="str">
        <f>IF(Registrations!$P12="G",Registrations!$E12,"")</f>
        <v/>
      </c>
      <c r="D75" s="5" t="str">
        <f>IF(Registrations!$P12="G",IF(Registrations!$F12&gt; "",Registrations!$F12,""),"")</f>
        <v/>
      </c>
      <c r="E75" s="45"/>
      <c r="F75" s="7">
        <f t="shared" ref="F75:F133" si="4">$E75/MAX($E$74:$E$133)*100</f>
        <v>0</v>
      </c>
      <c r="G75" s="5" t="str">
        <f t="shared" si="3"/>
        <v/>
      </c>
    </row>
    <row r="76" spans="1:8">
      <c r="A76" s="5">
        <v>3</v>
      </c>
      <c r="B76" s="42" t="str">
        <f>IF(Registrations!$P13="G",Registrations!$D13,"")</f>
        <v/>
      </c>
      <c r="C76" s="5" t="str">
        <f>IF(Registrations!$P13="G",Registrations!$E13,"")</f>
        <v/>
      </c>
      <c r="D76" s="5" t="str">
        <f>IF(Registrations!$P13="G",IF(Registrations!$F13&gt; "",Registrations!$F13,""),"")</f>
        <v/>
      </c>
      <c r="E76" s="45">
        <v>67</v>
      </c>
      <c r="F76" s="7">
        <f t="shared" si="4"/>
        <v>85.897435897435898</v>
      </c>
      <c r="G76" s="5" t="e">
        <f t="shared" si="3"/>
        <v>#DIV/0!</v>
      </c>
    </row>
    <row r="77" spans="1:8">
      <c r="A77" s="5">
        <v>4</v>
      </c>
      <c r="B77" s="42" t="str">
        <f>IF(Registrations!$P14="G",Registrations!$D14,"")</f>
        <v/>
      </c>
      <c r="C77" s="5" t="str">
        <f>IF(Registrations!$P14="G",Registrations!$E14,"")</f>
        <v/>
      </c>
      <c r="D77" s="5" t="str">
        <f>IF(Registrations!$P14="G",IF(Registrations!$F14&gt; "",Registrations!$F14,""),"")</f>
        <v/>
      </c>
      <c r="E77" s="45">
        <v>78</v>
      </c>
      <c r="F77" s="7">
        <f t="shared" si="4"/>
        <v>100</v>
      </c>
      <c r="G77" s="5" t="e">
        <f t="shared" si="3"/>
        <v>#DIV/0!</v>
      </c>
    </row>
    <row r="78" spans="1:8">
      <c r="A78" s="5">
        <v>5</v>
      </c>
      <c r="B78" s="42" t="str">
        <f>IF(Registrations!$P15="G",Registrations!$D15,"")</f>
        <v/>
      </c>
      <c r="C78" s="5" t="str">
        <f>IF(Registrations!$P15="G",Registrations!$E15,"")</f>
        <v/>
      </c>
      <c r="D78" s="5" t="str">
        <f>IF(Registrations!$P15="G",IF(Registrations!$F15&gt; "",Registrations!$F15,""),"")</f>
        <v/>
      </c>
      <c r="E78" s="45"/>
      <c r="F78" s="7">
        <f t="shared" si="4"/>
        <v>0</v>
      </c>
      <c r="G78" s="5" t="str">
        <f t="shared" si="3"/>
        <v/>
      </c>
    </row>
    <row r="79" spans="1:8">
      <c r="A79" s="5">
        <v>6</v>
      </c>
      <c r="B79" s="42" t="str">
        <f>IF(Registrations!$P16="G",Registrations!$D16,"")</f>
        <v/>
      </c>
      <c r="C79" s="5" t="str">
        <f>IF(Registrations!$P16="G",Registrations!$E16,"")</f>
        <v/>
      </c>
      <c r="D79" s="5" t="str">
        <f>IF(Registrations!$P16="G",IF(Registrations!$F16&gt; "",Registrations!$F16,""),"")</f>
        <v/>
      </c>
      <c r="E79" s="45"/>
      <c r="F79" s="7">
        <f t="shared" si="4"/>
        <v>0</v>
      </c>
      <c r="G79" s="5" t="str">
        <f t="shared" si="3"/>
        <v/>
      </c>
    </row>
    <row r="80" spans="1:8">
      <c r="A80" s="5">
        <v>7</v>
      </c>
      <c r="B80" s="42" t="str">
        <f>IF(Registrations!$P17="G",Registrations!$D17,"")</f>
        <v/>
      </c>
      <c r="C80" s="5" t="str">
        <f>IF(Registrations!$P17="G",Registrations!$E17,"")</f>
        <v/>
      </c>
      <c r="D80" s="5" t="str">
        <f>IF(Registrations!$P17="G",IF(Registrations!$F17&gt; "",Registrations!$F17,""),"")</f>
        <v/>
      </c>
      <c r="E80" s="45"/>
      <c r="F80" s="7">
        <f t="shared" si="4"/>
        <v>0</v>
      </c>
      <c r="G80" s="5" t="str">
        <f t="shared" si="3"/>
        <v/>
      </c>
    </row>
    <row r="81" spans="1:7">
      <c r="A81" s="5">
        <v>8</v>
      </c>
      <c r="B81" s="42" t="str">
        <f>IF(Registrations!$P18="G",Registrations!$D18,"")</f>
        <v/>
      </c>
      <c r="C81" s="5" t="str">
        <f>IF(Registrations!$P18="G",Registrations!$E18,"")</f>
        <v/>
      </c>
      <c r="D81" s="5" t="str">
        <f>IF(Registrations!$P18="G",IF(Registrations!$F18&gt; "",Registrations!$F18,""),"")</f>
        <v/>
      </c>
      <c r="E81" s="45"/>
      <c r="F81" s="7">
        <f t="shared" si="4"/>
        <v>0</v>
      </c>
      <c r="G81" s="5" t="str">
        <f t="shared" si="3"/>
        <v/>
      </c>
    </row>
    <row r="82" spans="1:7">
      <c r="A82" s="5">
        <v>9</v>
      </c>
      <c r="B82" s="42" t="str">
        <f>IF(Registrations!$P19="G",Registrations!$D19,"")</f>
        <v/>
      </c>
      <c r="C82" s="5" t="str">
        <f>IF(Registrations!$P19="G",Registrations!$E19,"")</f>
        <v/>
      </c>
      <c r="D82" s="5" t="str">
        <f>IF(Registrations!$P19="G",IF(Registrations!$F19&gt; "",Registrations!$F19,""),"")</f>
        <v/>
      </c>
      <c r="E82" s="45">
        <v>0</v>
      </c>
      <c r="F82" s="7">
        <f t="shared" si="4"/>
        <v>0</v>
      </c>
      <c r="G82" s="5" t="e">
        <f t="shared" si="3"/>
        <v>#DIV/0!</v>
      </c>
    </row>
    <row r="83" spans="1:7">
      <c r="A83" s="5">
        <v>10</v>
      </c>
      <c r="B83" s="42" t="str">
        <f>IF(Registrations!$P20="G",Registrations!$D20,"")</f>
        <v/>
      </c>
      <c r="C83" s="5" t="str">
        <f>IF(Registrations!$P20="G",Registrations!$E20,"")</f>
        <v/>
      </c>
      <c r="D83" s="5" t="str">
        <f>IF(Registrations!$P20="G",IF(Registrations!$F20&gt; "",Registrations!$F20,""),"")</f>
        <v/>
      </c>
      <c r="E83" s="45"/>
      <c r="F83" s="7">
        <f t="shared" si="4"/>
        <v>0</v>
      </c>
      <c r="G83" s="5" t="str">
        <f t="shared" si="3"/>
        <v/>
      </c>
    </row>
    <row r="84" spans="1:7">
      <c r="A84" s="5">
        <v>11</v>
      </c>
      <c r="B84" s="42" t="str">
        <f>IF(Registrations!$P21="G",Registrations!$D21,"")</f>
        <v/>
      </c>
      <c r="C84" s="5" t="str">
        <f>IF(Registrations!$P21="G",Registrations!$E21,"")</f>
        <v/>
      </c>
      <c r="D84" s="5" t="str">
        <f>IF(Registrations!$P21="G",IF(Registrations!$F21&gt; "",Registrations!$F21,""),"")</f>
        <v/>
      </c>
      <c r="E84" s="45">
        <v>12</v>
      </c>
      <c r="F84" s="7">
        <f t="shared" si="4"/>
        <v>15.384615384615385</v>
      </c>
      <c r="G84" s="5" t="e">
        <f t="shared" si="3"/>
        <v>#DIV/0!</v>
      </c>
    </row>
    <row r="85" spans="1:7">
      <c r="A85" s="5">
        <v>12</v>
      </c>
      <c r="B85" s="42" t="str">
        <f>IF(Registrations!$P22="G",Registrations!$D22,"")</f>
        <v/>
      </c>
      <c r="C85" s="5" t="str">
        <f>IF(Registrations!$P22="G",Registrations!$E22,"")</f>
        <v/>
      </c>
      <c r="D85" s="5" t="str">
        <f>IF(Registrations!$P22="G",IF(Registrations!$F22&gt; "",Registrations!$F22,""),"")</f>
        <v/>
      </c>
      <c r="E85" s="45"/>
      <c r="F85" s="7">
        <f t="shared" si="4"/>
        <v>0</v>
      </c>
      <c r="G85" s="5" t="str">
        <f t="shared" si="3"/>
        <v/>
      </c>
    </row>
    <row r="86" spans="1:7">
      <c r="A86" s="5">
        <v>13</v>
      </c>
      <c r="B86" s="42" t="str">
        <f>IF(Registrations!$P23="G",Registrations!$D23,"")</f>
        <v/>
      </c>
      <c r="C86" s="5" t="str">
        <f>IF(Registrations!$P23="G",Registrations!$E23,"")</f>
        <v/>
      </c>
      <c r="D86" s="5" t="str">
        <f>IF(Registrations!$P23="G",IF(Registrations!$F23&gt; "",Registrations!$F23,""),"")</f>
        <v/>
      </c>
      <c r="E86" s="45"/>
      <c r="F86" s="7">
        <f t="shared" si="4"/>
        <v>0</v>
      </c>
      <c r="G86" s="5" t="str">
        <f t="shared" si="3"/>
        <v/>
      </c>
    </row>
    <row r="87" spans="1:7">
      <c r="A87" s="5">
        <v>14</v>
      </c>
      <c r="B87" s="42" t="str">
        <f>IF(Registrations!$P24="G",Registrations!$D24,"")</f>
        <v/>
      </c>
      <c r="C87" s="5" t="str">
        <f>IF(Registrations!$P24="G",Registrations!$E24,"")</f>
        <v/>
      </c>
      <c r="D87" s="5" t="str">
        <f>IF(Registrations!$P24="G",IF(Registrations!$F24&gt; "",Registrations!$F24,""),"")</f>
        <v/>
      </c>
      <c r="E87" s="45"/>
      <c r="F87" s="7">
        <f t="shared" si="4"/>
        <v>0</v>
      </c>
      <c r="G87" s="5" t="str">
        <f t="shared" si="3"/>
        <v/>
      </c>
    </row>
    <row r="88" spans="1:7">
      <c r="A88" s="5">
        <v>15</v>
      </c>
      <c r="B88" s="42" t="str">
        <f>IF(Registrations!$P25="G",Registrations!$D25,"")</f>
        <v/>
      </c>
      <c r="C88" s="5" t="str">
        <f>IF(Registrations!$P25="G",Registrations!$E25,"")</f>
        <v/>
      </c>
      <c r="D88" s="5" t="str">
        <f>IF(Registrations!$P25="G",IF(Registrations!$F25&gt; "",Registrations!$F25,""),"")</f>
        <v/>
      </c>
      <c r="E88" s="45"/>
      <c r="F88" s="7">
        <f t="shared" si="4"/>
        <v>0</v>
      </c>
      <c r="G88" s="5" t="str">
        <f t="shared" si="3"/>
        <v/>
      </c>
    </row>
    <row r="89" spans="1:7">
      <c r="A89" s="5">
        <v>16</v>
      </c>
      <c r="B89" s="42" t="str">
        <f>IF(Registrations!$P26="G",Registrations!$D26,"")</f>
        <v/>
      </c>
      <c r="C89" s="5" t="str">
        <f>IF(Registrations!$P26="G",Registrations!$E26,"")</f>
        <v/>
      </c>
      <c r="D89" s="5" t="str">
        <f>IF(Registrations!$P26="G",IF(Registrations!$F26&gt; "",Registrations!$F26,""),"")</f>
        <v/>
      </c>
      <c r="E89" s="45"/>
      <c r="F89" s="7">
        <f t="shared" si="4"/>
        <v>0</v>
      </c>
      <c r="G89" s="5" t="str">
        <f t="shared" si="3"/>
        <v/>
      </c>
    </row>
    <row r="90" spans="1:7">
      <c r="A90" s="5">
        <v>17</v>
      </c>
      <c r="B90" s="42" t="str">
        <f>IF(Registrations!$P27="G",Registrations!$D27,"")</f>
        <v/>
      </c>
      <c r="C90" s="5" t="str">
        <f>IF(Registrations!$P27="G",Registrations!$E27,"")</f>
        <v/>
      </c>
      <c r="D90" s="5" t="str">
        <f>IF(Registrations!$P27="G",IF(Registrations!$F27&gt; "",Registrations!$F27,""),"")</f>
        <v/>
      </c>
      <c r="E90" s="45"/>
      <c r="F90" s="7">
        <f t="shared" si="4"/>
        <v>0</v>
      </c>
      <c r="G90" s="5" t="str">
        <f t="shared" si="3"/>
        <v/>
      </c>
    </row>
    <row r="91" spans="1:7">
      <c r="A91" s="5">
        <v>18</v>
      </c>
      <c r="B91" s="42" t="str">
        <f>IF(Registrations!$P28="G",Registrations!$D28,"")</f>
        <v/>
      </c>
      <c r="C91" s="5" t="str">
        <f>IF(Registrations!$P28="G",Registrations!$E28,"")</f>
        <v/>
      </c>
      <c r="D91" s="5" t="str">
        <f>IF(Registrations!$P28="G",IF(Registrations!$F28&gt; "",Registrations!$F28,""),"")</f>
        <v/>
      </c>
      <c r="E91" s="45"/>
      <c r="F91" s="7">
        <f t="shared" si="4"/>
        <v>0</v>
      </c>
      <c r="G91" s="5" t="str">
        <f t="shared" si="3"/>
        <v/>
      </c>
    </row>
    <row r="92" spans="1:7">
      <c r="A92" s="5">
        <v>19</v>
      </c>
      <c r="B92" s="42" t="str">
        <f>IF(Registrations!$P29="G",Registrations!$D29,"")</f>
        <v/>
      </c>
      <c r="C92" s="5" t="str">
        <f>IF(Registrations!$P29="G",Registrations!$E29,"")</f>
        <v/>
      </c>
      <c r="D92" s="5" t="str">
        <f>IF(Registrations!$P29="G",IF(Registrations!$F29&gt; "",Registrations!$F29,""),"")</f>
        <v/>
      </c>
      <c r="E92" s="45"/>
      <c r="F92" s="7">
        <f t="shared" si="4"/>
        <v>0</v>
      </c>
      <c r="G92" s="5" t="str">
        <f t="shared" si="3"/>
        <v/>
      </c>
    </row>
    <row r="93" spans="1:7">
      <c r="A93" s="5">
        <v>20</v>
      </c>
      <c r="B93" s="42" t="str">
        <f>IF(Registrations!$P30="G",Registrations!$D30,"")</f>
        <v/>
      </c>
      <c r="C93" s="5" t="str">
        <f>IF(Registrations!$P30="G",Registrations!$E30,"")</f>
        <v/>
      </c>
      <c r="D93" s="5" t="str">
        <f>IF(Registrations!$P30="G",IF(Registrations!$F30&gt; "",Registrations!$F30,""),"")</f>
        <v/>
      </c>
      <c r="E93" s="45"/>
      <c r="F93" s="7">
        <f t="shared" si="4"/>
        <v>0</v>
      </c>
      <c r="G93" s="5" t="str">
        <f t="shared" si="3"/>
        <v/>
      </c>
    </row>
    <row r="94" spans="1:7">
      <c r="A94" s="5">
        <v>21</v>
      </c>
      <c r="B94" s="42" t="str">
        <f>IF(Registrations!$P31="G",Registrations!$D31,"")</f>
        <v/>
      </c>
      <c r="C94" s="5" t="str">
        <f>IF(Registrations!$P31="G",Registrations!$E31,"")</f>
        <v/>
      </c>
      <c r="D94" s="5" t="str">
        <f>IF(Registrations!$P31="G",IF(Registrations!$F31&gt; "",Registrations!$F31,""),"")</f>
        <v/>
      </c>
      <c r="E94" s="45"/>
      <c r="F94" s="7">
        <f t="shared" si="4"/>
        <v>0</v>
      </c>
      <c r="G94" s="5" t="str">
        <f t="shared" si="3"/>
        <v/>
      </c>
    </row>
    <row r="95" spans="1:7">
      <c r="A95" s="5">
        <v>22</v>
      </c>
      <c r="B95" s="42" t="str">
        <f>IF(Registrations!$P32="G",Registrations!$D32,"")</f>
        <v/>
      </c>
      <c r="C95" s="5" t="str">
        <f>IF(Registrations!$P32="G",Registrations!$E32,"")</f>
        <v/>
      </c>
      <c r="D95" s="5" t="str">
        <f>IF(Registrations!$P32="G",IF(Registrations!$F32&gt; "",Registrations!$F32,""),"")</f>
        <v/>
      </c>
      <c r="E95" s="45"/>
      <c r="F95" s="7">
        <f t="shared" si="4"/>
        <v>0</v>
      </c>
      <c r="G95" s="5" t="str">
        <f t="shared" si="3"/>
        <v/>
      </c>
    </row>
    <row r="96" spans="1:7">
      <c r="A96" s="5">
        <v>23</v>
      </c>
      <c r="B96" s="42" t="str">
        <f>IF(Registrations!$P33="G",Registrations!$D33,"")</f>
        <v/>
      </c>
      <c r="C96" s="5" t="str">
        <f>IF(Registrations!$P33="G",Registrations!$E33,"")</f>
        <v/>
      </c>
      <c r="D96" s="5" t="str">
        <f>IF(Registrations!$P33="G",IF(Registrations!$F33&gt; "",Registrations!$F33,""),"")</f>
        <v/>
      </c>
      <c r="E96" s="45"/>
      <c r="F96" s="7">
        <f t="shared" si="4"/>
        <v>0</v>
      </c>
      <c r="G96" s="5" t="str">
        <f t="shared" si="3"/>
        <v/>
      </c>
    </row>
    <row r="97" spans="1:7">
      <c r="A97" s="5">
        <v>24</v>
      </c>
      <c r="B97" s="42" t="str">
        <f>IF(Registrations!$P34="G",Registrations!$D34,"")</f>
        <v/>
      </c>
      <c r="C97" s="5" t="str">
        <f>IF(Registrations!$P34="G",Registrations!$E34,"")</f>
        <v/>
      </c>
      <c r="D97" s="5" t="str">
        <f>IF(Registrations!$P34="G",IF(Registrations!$F34&gt; "",Registrations!$F34,""),"")</f>
        <v/>
      </c>
      <c r="E97" s="45"/>
      <c r="F97" s="7">
        <f t="shared" si="4"/>
        <v>0</v>
      </c>
      <c r="G97" s="5" t="str">
        <f t="shared" si="3"/>
        <v/>
      </c>
    </row>
    <row r="98" spans="1:7">
      <c r="A98" s="5">
        <v>25</v>
      </c>
      <c r="B98" s="42" t="str">
        <f>IF(Registrations!$P35="G",Registrations!$D35,"")</f>
        <v/>
      </c>
      <c r="C98" s="5" t="str">
        <f>IF(Registrations!$P35="G",Registrations!$E35,"")</f>
        <v/>
      </c>
      <c r="D98" s="5" t="str">
        <f>IF(Registrations!$P35="G",IF(Registrations!$F35&gt; "",Registrations!$F35,""),"")</f>
        <v/>
      </c>
      <c r="E98" s="45"/>
      <c r="F98" s="7">
        <f t="shared" si="4"/>
        <v>0</v>
      </c>
      <c r="G98" s="5" t="str">
        <f t="shared" si="3"/>
        <v/>
      </c>
    </row>
    <row r="99" spans="1:7">
      <c r="A99" s="5">
        <v>26</v>
      </c>
      <c r="B99" s="42" t="str">
        <f>IF(Registrations!$P36="G",Registrations!$D36,"")</f>
        <v/>
      </c>
      <c r="C99" s="5" t="str">
        <f>IF(Registrations!$P36="G",Registrations!$E36,"")</f>
        <v/>
      </c>
      <c r="D99" s="5" t="str">
        <f>IF(Registrations!$P36="G",IF(Registrations!$F36&gt; "",Registrations!$F36,""),"")</f>
        <v/>
      </c>
      <c r="E99" s="45"/>
      <c r="F99" s="7">
        <f t="shared" si="4"/>
        <v>0</v>
      </c>
      <c r="G99" s="5" t="str">
        <f t="shared" si="3"/>
        <v/>
      </c>
    </row>
    <row r="100" spans="1:7">
      <c r="A100" s="5">
        <v>27</v>
      </c>
      <c r="B100" s="42" t="str">
        <f>IF(Registrations!$P37="G",Registrations!$D37,"")</f>
        <v/>
      </c>
      <c r="C100" s="5" t="str">
        <f>IF(Registrations!$P37="G",Registrations!$E37,"")</f>
        <v/>
      </c>
      <c r="D100" s="5" t="str">
        <f>IF(Registrations!$P37="G",IF(Registrations!$F37&gt; "",Registrations!$F37,""),"")</f>
        <v/>
      </c>
      <c r="E100" s="45"/>
      <c r="F100" s="7">
        <f t="shared" si="4"/>
        <v>0</v>
      </c>
      <c r="G100" s="5" t="str">
        <f t="shared" si="3"/>
        <v/>
      </c>
    </row>
    <row r="101" spans="1:7">
      <c r="A101" s="5">
        <v>28</v>
      </c>
      <c r="B101" s="42" t="str">
        <f>IF(Registrations!$P38="G",Registrations!$D38,"")</f>
        <v/>
      </c>
      <c r="C101" s="5" t="str">
        <f>IF(Registrations!$P38="G",Registrations!$E38,"")</f>
        <v/>
      </c>
      <c r="D101" s="5" t="str">
        <f>IF(Registrations!$P38="G",IF(Registrations!$F38&gt; "",Registrations!$F38,""),"")</f>
        <v/>
      </c>
      <c r="E101" s="45"/>
      <c r="F101" s="7">
        <f t="shared" si="4"/>
        <v>0</v>
      </c>
      <c r="G101" s="5" t="str">
        <f t="shared" si="3"/>
        <v/>
      </c>
    </row>
    <row r="102" spans="1:7">
      <c r="A102" s="5">
        <v>29</v>
      </c>
      <c r="B102" s="42" t="str">
        <f>IF(Registrations!$P39="G",Registrations!$D39,"")</f>
        <v/>
      </c>
      <c r="C102" s="5" t="str">
        <f>IF(Registrations!$P39="G",Registrations!$E39,"")</f>
        <v/>
      </c>
      <c r="D102" s="5" t="str">
        <f>IF(Registrations!$P39="G",IF(Registrations!$F39&gt; "",Registrations!$F39,""),"")</f>
        <v/>
      </c>
      <c r="E102" s="45"/>
      <c r="F102" s="7">
        <f t="shared" si="4"/>
        <v>0</v>
      </c>
      <c r="G102" s="5" t="str">
        <f t="shared" si="3"/>
        <v/>
      </c>
    </row>
    <row r="103" spans="1:7">
      <c r="A103" s="5">
        <v>30</v>
      </c>
      <c r="B103" s="42" t="str">
        <f>IF(Registrations!$P40="G",Registrations!$D40,"")</f>
        <v/>
      </c>
      <c r="C103" s="5" t="str">
        <f>IF(Registrations!$P40="G",Registrations!$E40,"")</f>
        <v/>
      </c>
      <c r="D103" s="5" t="str">
        <f>IF(Registrations!$P40="G",IF(Registrations!$F40&gt; "",Registrations!$F40,""),"")</f>
        <v/>
      </c>
      <c r="E103" s="45"/>
      <c r="F103" s="7">
        <f t="shared" si="4"/>
        <v>0</v>
      </c>
      <c r="G103" s="5" t="str">
        <f t="shared" si="3"/>
        <v/>
      </c>
    </row>
    <row r="104" spans="1:7">
      <c r="A104" s="5">
        <v>31</v>
      </c>
      <c r="B104" s="42" t="str">
        <f>IF(Registrations!$P41="G",Registrations!$D41,"")</f>
        <v/>
      </c>
      <c r="C104" s="5" t="str">
        <f>IF(Registrations!$P41="G",Registrations!$E41,"")</f>
        <v/>
      </c>
      <c r="D104" s="5" t="str">
        <f>IF(Registrations!$P41="G",IF(Registrations!$F41&gt; "",Registrations!$F41,""),"")</f>
        <v/>
      </c>
      <c r="E104" s="45"/>
      <c r="F104" s="7">
        <f t="shared" si="4"/>
        <v>0</v>
      </c>
      <c r="G104" s="5" t="str">
        <f t="shared" si="3"/>
        <v/>
      </c>
    </row>
    <row r="105" spans="1:7">
      <c r="A105" s="5">
        <v>32</v>
      </c>
      <c r="B105" s="42" t="str">
        <f>IF(Registrations!$P42="G",Registrations!$D42,"")</f>
        <v/>
      </c>
      <c r="C105" s="5" t="str">
        <f>IF(Registrations!$P42="G",Registrations!$E42,"")</f>
        <v/>
      </c>
      <c r="D105" s="5" t="str">
        <f>IF(Registrations!$P42="G",IF(Registrations!$F42&gt; "",Registrations!$F42,""),"")</f>
        <v/>
      </c>
      <c r="E105" s="45"/>
      <c r="F105" s="7">
        <f t="shared" si="4"/>
        <v>0</v>
      </c>
      <c r="G105" s="5" t="str">
        <f t="shared" si="3"/>
        <v/>
      </c>
    </row>
    <row r="106" spans="1:7">
      <c r="A106" s="5">
        <v>33</v>
      </c>
      <c r="B106" s="42" t="str">
        <f>IF(Registrations!$P43="G",Registrations!$D43,"")</f>
        <v/>
      </c>
      <c r="C106" s="5" t="str">
        <f>IF(Registrations!$P43="G",Registrations!$E43,"")</f>
        <v/>
      </c>
      <c r="D106" s="5" t="str">
        <f>IF(Registrations!$P43="G",IF(Registrations!$F43&gt; "",Registrations!$F43,""),"")</f>
        <v/>
      </c>
      <c r="E106" s="45"/>
      <c r="F106" s="7">
        <f t="shared" si="4"/>
        <v>0</v>
      </c>
      <c r="G106" s="5" t="str">
        <f t="shared" ref="G106:G133" si="5">IF(COUNT($E106:$E106)&gt;0,RANK($F106,$F$10:$F$69,0),"")</f>
        <v/>
      </c>
    </row>
    <row r="107" spans="1:7">
      <c r="A107" s="5">
        <v>34</v>
      </c>
      <c r="B107" s="42" t="str">
        <f>IF(Registrations!$P44="G",Registrations!$D44,"")</f>
        <v/>
      </c>
      <c r="C107" s="5" t="str">
        <f>IF(Registrations!$P44="G",Registrations!$E44,"")</f>
        <v/>
      </c>
      <c r="D107" s="5" t="str">
        <f>IF(Registrations!$P44="G",IF(Registrations!$F44&gt; "",Registrations!$F44,""),"")</f>
        <v/>
      </c>
      <c r="E107" s="45"/>
      <c r="F107" s="7">
        <f t="shared" si="4"/>
        <v>0</v>
      </c>
      <c r="G107" s="5" t="str">
        <f t="shared" si="5"/>
        <v/>
      </c>
    </row>
    <row r="108" spans="1:7">
      <c r="A108" s="5">
        <v>35</v>
      </c>
      <c r="B108" s="42" t="str">
        <f>IF(Registrations!$P45="G",Registrations!$D45,"")</f>
        <v/>
      </c>
      <c r="C108" s="5" t="str">
        <f>IF(Registrations!$P45="G",Registrations!$E45,"")</f>
        <v/>
      </c>
      <c r="D108" s="5" t="str">
        <f>IF(Registrations!$P45="G",IF(Registrations!$F45&gt; "",Registrations!$F45,""),"")</f>
        <v/>
      </c>
      <c r="E108" s="45"/>
      <c r="F108" s="7">
        <f t="shared" si="4"/>
        <v>0</v>
      </c>
      <c r="G108" s="5" t="str">
        <f t="shared" si="5"/>
        <v/>
      </c>
    </row>
    <row r="109" spans="1:7">
      <c r="A109" s="5">
        <v>36</v>
      </c>
      <c r="B109" s="42" t="str">
        <f>IF(Registrations!$P46="G",Registrations!$D46,"")</f>
        <v/>
      </c>
      <c r="C109" s="5" t="str">
        <f>IF(Registrations!$P46="G",Registrations!$E46,"")</f>
        <v/>
      </c>
      <c r="D109" s="5" t="str">
        <f>IF(Registrations!$P46="G",IF(Registrations!$F46&gt; "",Registrations!$F46,""),"")</f>
        <v/>
      </c>
      <c r="E109" s="45"/>
      <c r="F109" s="7">
        <f t="shared" si="4"/>
        <v>0</v>
      </c>
      <c r="G109" s="5" t="str">
        <f t="shared" si="5"/>
        <v/>
      </c>
    </row>
    <row r="110" spans="1:7">
      <c r="A110" s="5">
        <v>37</v>
      </c>
      <c r="B110" s="42" t="str">
        <f>IF(Registrations!$P47="G",Registrations!$D47,"")</f>
        <v/>
      </c>
      <c r="C110" s="5" t="str">
        <f>IF(Registrations!$P47="G",Registrations!$E47,"")</f>
        <v/>
      </c>
      <c r="D110" s="5" t="str">
        <f>IF(Registrations!$P47="G",IF(Registrations!$F47&gt; "",Registrations!$F47,""),"")</f>
        <v/>
      </c>
      <c r="E110" s="45"/>
      <c r="F110" s="7">
        <f t="shared" si="4"/>
        <v>0</v>
      </c>
      <c r="G110" s="5" t="str">
        <f t="shared" si="5"/>
        <v/>
      </c>
    </row>
    <row r="111" spans="1:7">
      <c r="A111" s="5">
        <v>38</v>
      </c>
      <c r="B111" s="42" t="str">
        <f>IF(Registrations!$P48="G",Registrations!$D48,"")</f>
        <v/>
      </c>
      <c r="C111" s="5" t="str">
        <f>IF(Registrations!$P48="G",Registrations!$E48,"")</f>
        <v/>
      </c>
      <c r="D111" s="5" t="str">
        <f>IF(Registrations!$P48="G",IF(Registrations!$F48&gt; "",Registrations!$F48,""),"")</f>
        <v/>
      </c>
      <c r="E111" s="45"/>
      <c r="F111" s="7">
        <f t="shared" si="4"/>
        <v>0</v>
      </c>
      <c r="G111" s="5" t="str">
        <f t="shared" si="5"/>
        <v/>
      </c>
    </row>
    <row r="112" spans="1:7">
      <c r="A112" s="5">
        <v>39</v>
      </c>
      <c r="B112" s="42" t="str">
        <f>IF(Registrations!$P49="G",Registrations!$D49,"")</f>
        <v/>
      </c>
      <c r="C112" s="5" t="str">
        <f>IF(Registrations!$P49="G",Registrations!$E49,"")</f>
        <v/>
      </c>
      <c r="D112" s="5" t="str">
        <f>IF(Registrations!$P49="G",IF(Registrations!$F49&gt; "",Registrations!$F49,""),"")</f>
        <v/>
      </c>
      <c r="E112" s="45"/>
      <c r="F112" s="7">
        <f t="shared" si="4"/>
        <v>0</v>
      </c>
      <c r="G112" s="5" t="str">
        <f t="shared" si="5"/>
        <v/>
      </c>
    </row>
    <row r="113" spans="1:7">
      <c r="A113" s="5">
        <v>40</v>
      </c>
      <c r="B113" s="42" t="str">
        <f>IF(Registrations!$P50="G",Registrations!$D50,"")</f>
        <v/>
      </c>
      <c r="C113" s="5" t="str">
        <f>IF(Registrations!$P50="G",Registrations!$E50,"")</f>
        <v/>
      </c>
      <c r="D113" s="5" t="str">
        <f>IF(Registrations!$P50="G",IF(Registrations!$F50&gt; "",Registrations!$F50,""),"")</f>
        <v/>
      </c>
      <c r="E113" s="45"/>
      <c r="F113" s="7">
        <f t="shared" si="4"/>
        <v>0</v>
      </c>
      <c r="G113" s="5" t="str">
        <f t="shared" si="5"/>
        <v/>
      </c>
    </row>
    <row r="114" spans="1:7">
      <c r="A114" s="5">
        <v>41</v>
      </c>
      <c r="B114" s="42" t="str">
        <f>IF(Registrations!$P51="G",Registrations!$D51,"")</f>
        <v/>
      </c>
      <c r="C114" s="5" t="str">
        <f>IF(Registrations!$P51="G",Registrations!$E51,"")</f>
        <v/>
      </c>
      <c r="D114" s="5" t="str">
        <f>IF(Registrations!$P51="G",IF(Registrations!$F51&gt; "",Registrations!$F51,""),"")</f>
        <v/>
      </c>
      <c r="E114" s="45"/>
      <c r="F114" s="7">
        <f t="shared" si="4"/>
        <v>0</v>
      </c>
      <c r="G114" s="5" t="str">
        <f t="shared" si="5"/>
        <v/>
      </c>
    </row>
    <row r="115" spans="1:7">
      <c r="A115" s="5">
        <v>42</v>
      </c>
      <c r="B115" s="42" t="str">
        <f>IF(Registrations!$P52="G",Registrations!$D52,"")</f>
        <v/>
      </c>
      <c r="C115" s="5" t="str">
        <f>IF(Registrations!$P52="G",Registrations!$E52,"")</f>
        <v/>
      </c>
      <c r="D115" s="5" t="str">
        <f>IF(Registrations!$P52="G",IF(Registrations!$F52&gt; "",Registrations!$F52,""),"")</f>
        <v/>
      </c>
      <c r="E115" s="45"/>
      <c r="F115" s="7">
        <f t="shared" si="4"/>
        <v>0</v>
      </c>
      <c r="G115" s="5" t="str">
        <f t="shared" si="5"/>
        <v/>
      </c>
    </row>
    <row r="116" spans="1:7">
      <c r="A116" s="5">
        <v>43</v>
      </c>
      <c r="B116" s="42" t="str">
        <f>IF(Registrations!$P53="G",Registrations!$D53,"")</f>
        <v/>
      </c>
      <c r="C116" s="5" t="str">
        <f>IF(Registrations!$P53="G",Registrations!$E53,"")</f>
        <v/>
      </c>
      <c r="D116" s="5" t="str">
        <f>IF(Registrations!$P53="G",IF(Registrations!$F53&gt; "",Registrations!$F53,""),"")</f>
        <v/>
      </c>
      <c r="E116" s="45"/>
      <c r="F116" s="7">
        <f t="shared" si="4"/>
        <v>0</v>
      </c>
      <c r="G116" s="5" t="str">
        <f t="shared" si="5"/>
        <v/>
      </c>
    </row>
    <row r="117" spans="1:7">
      <c r="A117" s="5">
        <v>44</v>
      </c>
      <c r="B117" s="42" t="str">
        <f>IF(Registrations!$P54="G",Registrations!$D54,"")</f>
        <v/>
      </c>
      <c r="C117" s="5" t="str">
        <f>IF(Registrations!$P54="G",Registrations!$E54,"")</f>
        <v/>
      </c>
      <c r="D117" s="5" t="str">
        <f>IF(Registrations!$P54="G",IF(Registrations!$F54&gt; "",Registrations!$F54,""),"")</f>
        <v/>
      </c>
      <c r="E117" s="45"/>
      <c r="F117" s="7">
        <f t="shared" si="4"/>
        <v>0</v>
      </c>
      <c r="G117" s="5" t="str">
        <f t="shared" si="5"/>
        <v/>
      </c>
    </row>
    <row r="118" spans="1:7">
      <c r="A118" s="5">
        <v>45</v>
      </c>
      <c r="B118" s="42" t="str">
        <f>IF(Registrations!$P55="G",Registrations!$D55,"")</f>
        <v/>
      </c>
      <c r="C118" s="5" t="str">
        <f>IF(Registrations!$P55="G",Registrations!$E55,"")</f>
        <v/>
      </c>
      <c r="D118" s="5" t="str">
        <f>IF(Registrations!$P55="G",IF(Registrations!$F55&gt; "",Registrations!$F55,""),"")</f>
        <v/>
      </c>
      <c r="E118" s="45"/>
      <c r="F118" s="7">
        <f t="shared" si="4"/>
        <v>0</v>
      </c>
      <c r="G118" s="5" t="str">
        <f t="shared" si="5"/>
        <v/>
      </c>
    </row>
    <row r="119" spans="1:7">
      <c r="A119" s="5">
        <v>46</v>
      </c>
      <c r="B119" s="42" t="str">
        <f>IF(Registrations!$P56="G",Registrations!$D56,"")</f>
        <v/>
      </c>
      <c r="C119" s="5" t="str">
        <f>IF(Registrations!$P56="G",Registrations!$E56,"")</f>
        <v/>
      </c>
      <c r="D119" s="5" t="str">
        <f>IF(Registrations!$P56="G",IF(Registrations!$F56&gt; "",Registrations!$F56,""),"")</f>
        <v/>
      </c>
      <c r="E119" s="45"/>
      <c r="F119" s="7">
        <f t="shared" si="4"/>
        <v>0</v>
      </c>
      <c r="G119" s="5" t="str">
        <f t="shared" si="5"/>
        <v/>
      </c>
    </row>
    <row r="120" spans="1:7">
      <c r="A120" s="5">
        <v>47</v>
      </c>
      <c r="B120" s="42" t="str">
        <f>IF(Registrations!$P57="G",Registrations!$D57,"")</f>
        <v/>
      </c>
      <c r="C120" s="5" t="str">
        <f>IF(Registrations!$P57="G",Registrations!$E57,"")</f>
        <v/>
      </c>
      <c r="D120" s="5" t="str">
        <f>IF(Registrations!$P57="G",IF(Registrations!$F57&gt; "",Registrations!$F57,""),"")</f>
        <v/>
      </c>
      <c r="E120" s="45"/>
      <c r="F120" s="7">
        <f t="shared" si="4"/>
        <v>0</v>
      </c>
      <c r="G120" s="5" t="str">
        <f t="shared" si="5"/>
        <v/>
      </c>
    </row>
    <row r="121" spans="1:7">
      <c r="A121" s="5">
        <v>48</v>
      </c>
      <c r="B121" s="42" t="str">
        <f>IF(Registrations!$P58="G",Registrations!$D58,"")</f>
        <v/>
      </c>
      <c r="C121" s="5" t="str">
        <f>IF(Registrations!$P58="G",Registrations!$E58,"")</f>
        <v/>
      </c>
      <c r="D121" s="5" t="str">
        <f>IF(Registrations!$P58="G",IF(Registrations!$F58&gt; "",Registrations!$F58,""),"")</f>
        <v/>
      </c>
      <c r="E121" s="45"/>
      <c r="F121" s="7">
        <f t="shared" si="4"/>
        <v>0</v>
      </c>
      <c r="G121" s="5" t="str">
        <f t="shared" si="5"/>
        <v/>
      </c>
    </row>
    <row r="122" spans="1:7">
      <c r="A122" s="5">
        <v>49</v>
      </c>
      <c r="B122" s="42" t="str">
        <f>IF(Registrations!$P59="G",Registrations!$D59,"")</f>
        <v/>
      </c>
      <c r="C122" s="5" t="str">
        <f>IF(Registrations!$P59="G",Registrations!$E59,"")</f>
        <v/>
      </c>
      <c r="D122" s="5" t="str">
        <f>IF(Registrations!$P59="G",IF(Registrations!$F59&gt; "",Registrations!$F59,""),"")</f>
        <v/>
      </c>
      <c r="E122" s="45"/>
      <c r="F122" s="7">
        <f t="shared" si="4"/>
        <v>0</v>
      </c>
      <c r="G122" s="5" t="str">
        <f t="shared" si="5"/>
        <v/>
      </c>
    </row>
    <row r="123" spans="1:7">
      <c r="A123" s="5">
        <v>50</v>
      </c>
      <c r="B123" s="42" t="str">
        <f>IF(Registrations!$P60="G",Registrations!$D60,"")</f>
        <v/>
      </c>
      <c r="C123" s="5" t="str">
        <f>IF(Registrations!$P60="G",Registrations!$E60,"")</f>
        <v/>
      </c>
      <c r="D123" s="5" t="str">
        <f>IF(Registrations!$P60="G",IF(Registrations!$F60&gt; "",Registrations!$F60,""),"")</f>
        <v/>
      </c>
      <c r="E123" s="45"/>
      <c r="F123" s="7">
        <f t="shared" si="4"/>
        <v>0</v>
      </c>
      <c r="G123" s="5" t="str">
        <f t="shared" si="5"/>
        <v/>
      </c>
    </row>
    <row r="124" spans="1:7">
      <c r="A124" s="5">
        <v>51</v>
      </c>
      <c r="B124" s="42" t="str">
        <f>IF(Registrations!$P61="G",Registrations!$D61,"")</f>
        <v/>
      </c>
      <c r="C124" s="5" t="str">
        <f>IF(Registrations!$P61="G",Registrations!$E61,"")</f>
        <v/>
      </c>
      <c r="D124" s="5" t="str">
        <f>IF(Registrations!$P61="G",IF(Registrations!$F61&gt; "",Registrations!$F61,""),"")</f>
        <v/>
      </c>
      <c r="E124" s="45"/>
      <c r="F124" s="7">
        <f t="shared" si="4"/>
        <v>0</v>
      </c>
      <c r="G124" s="5" t="str">
        <f t="shared" si="5"/>
        <v/>
      </c>
    </row>
    <row r="125" spans="1:7">
      <c r="A125" s="5">
        <v>52</v>
      </c>
      <c r="B125" s="42" t="str">
        <f>IF(Registrations!$P62="G",Registrations!$D62,"")</f>
        <v/>
      </c>
      <c r="C125" s="5" t="str">
        <f>IF(Registrations!$P62="G",Registrations!$E62,"")</f>
        <v/>
      </c>
      <c r="D125" s="5" t="str">
        <f>IF(Registrations!$P62="G",IF(Registrations!$F62&gt; "",Registrations!$F62,""),"")</f>
        <v/>
      </c>
      <c r="E125" s="45"/>
      <c r="F125" s="7">
        <f t="shared" si="4"/>
        <v>0</v>
      </c>
      <c r="G125" s="5" t="str">
        <f t="shared" si="5"/>
        <v/>
      </c>
    </row>
    <row r="126" spans="1:7">
      <c r="A126" s="5">
        <v>53</v>
      </c>
      <c r="B126" s="42" t="str">
        <f>IF(Registrations!$P63="G",Registrations!$D63,"")</f>
        <v/>
      </c>
      <c r="C126" s="5" t="str">
        <f>IF(Registrations!$P63="G",Registrations!$E63,"")</f>
        <v/>
      </c>
      <c r="D126" s="5" t="str">
        <f>IF(Registrations!$P63="G",IF(Registrations!$F63&gt; "",Registrations!$F63,""),"")</f>
        <v/>
      </c>
      <c r="E126" s="45"/>
      <c r="F126" s="7">
        <f t="shared" si="4"/>
        <v>0</v>
      </c>
      <c r="G126" s="5" t="str">
        <f t="shared" si="5"/>
        <v/>
      </c>
    </row>
    <row r="127" spans="1:7">
      <c r="A127" s="5">
        <v>54</v>
      </c>
      <c r="B127" s="42" t="str">
        <f>IF(Registrations!$P64="G",Registrations!$D64,"")</f>
        <v/>
      </c>
      <c r="C127" s="5" t="str">
        <f>IF(Registrations!$P64="G",Registrations!$E64,"")</f>
        <v/>
      </c>
      <c r="D127" s="5" t="str">
        <f>IF(Registrations!$P64="G",IF(Registrations!$F64&gt; "",Registrations!$F64,""),"")</f>
        <v/>
      </c>
      <c r="E127" s="45"/>
      <c r="F127" s="7">
        <f t="shared" si="4"/>
        <v>0</v>
      </c>
      <c r="G127" s="5" t="str">
        <f t="shared" si="5"/>
        <v/>
      </c>
    </row>
    <row r="128" spans="1:7">
      <c r="A128" s="5">
        <v>55</v>
      </c>
      <c r="B128" s="42" t="str">
        <f>IF(Registrations!$P65="G",Registrations!$D65,"")</f>
        <v/>
      </c>
      <c r="C128" s="5" t="str">
        <f>IF(Registrations!$P65="G",Registrations!$E65,"")</f>
        <v/>
      </c>
      <c r="D128" s="5" t="str">
        <f>IF(Registrations!$P65="G",IF(Registrations!$F65&gt; "",Registrations!$F65,""),"")</f>
        <v/>
      </c>
      <c r="E128" s="45"/>
      <c r="F128" s="7">
        <f t="shared" si="4"/>
        <v>0</v>
      </c>
      <c r="G128" s="5" t="str">
        <f t="shared" si="5"/>
        <v/>
      </c>
    </row>
    <row r="129" spans="1:7">
      <c r="A129" s="5">
        <v>56</v>
      </c>
      <c r="B129" s="42" t="str">
        <f>IF(Registrations!$P66="G",Registrations!$D66,"")</f>
        <v/>
      </c>
      <c r="C129" s="5" t="str">
        <f>IF(Registrations!$P66="G",Registrations!$E66,"")</f>
        <v/>
      </c>
      <c r="D129" s="5" t="str">
        <f>IF(Registrations!$P66="G",IF(Registrations!$F66&gt; "",Registrations!$F66,""),"")</f>
        <v/>
      </c>
      <c r="E129" s="45"/>
      <c r="F129" s="7">
        <f t="shared" si="4"/>
        <v>0</v>
      </c>
      <c r="G129" s="5" t="str">
        <f t="shared" si="5"/>
        <v/>
      </c>
    </row>
    <row r="130" spans="1:7">
      <c r="A130" s="5">
        <v>57</v>
      </c>
      <c r="B130" s="42" t="str">
        <f>IF(Registrations!$P67="G",Registrations!$D67,"")</f>
        <v/>
      </c>
      <c r="C130" s="5" t="str">
        <f>IF(Registrations!$P67="G",Registrations!$E67,"")</f>
        <v/>
      </c>
      <c r="D130" s="5" t="str">
        <f>IF(Registrations!$P67="G",IF(Registrations!$F67&gt; "",Registrations!$F67,""),"")</f>
        <v/>
      </c>
      <c r="E130" s="45"/>
      <c r="F130" s="7">
        <f t="shared" si="4"/>
        <v>0</v>
      </c>
      <c r="G130" s="5" t="str">
        <f t="shared" si="5"/>
        <v/>
      </c>
    </row>
    <row r="131" spans="1:7">
      <c r="A131" s="5">
        <v>58</v>
      </c>
      <c r="B131" s="42" t="str">
        <f>IF(Registrations!$P68="G",Registrations!$D68,"")</f>
        <v/>
      </c>
      <c r="C131" s="5" t="str">
        <f>IF(Registrations!$P68="G",Registrations!$E68,"")</f>
        <v/>
      </c>
      <c r="D131" s="5" t="str">
        <f>IF(Registrations!$P68="G",IF(Registrations!$F68&gt; "",Registrations!$F68,""),"")</f>
        <v/>
      </c>
      <c r="E131" s="45"/>
      <c r="F131" s="7">
        <f t="shared" si="4"/>
        <v>0</v>
      </c>
      <c r="G131" s="5" t="str">
        <f t="shared" si="5"/>
        <v/>
      </c>
    </row>
    <row r="132" spans="1:7">
      <c r="A132" s="5">
        <v>59</v>
      </c>
      <c r="B132" s="42" t="str">
        <f>IF(Registrations!$P69="G",Registrations!$D69,"")</f>
        <v/>
      </c>
      <c r="C132" s="5" t="str">
        <f>IF(Registrations!$P69="G",Registrations!$E69,"")</f>
        <v/>
      </c>
      <c r="D132" s="5" t="str">
        <f>IF(Registrations!$P69="G",IF(Registrations!$F69&gt; "",Registrations!$F69,""),"")</f>
        <v/>
      </c>
      <c r="E132" s="45"/>
      <c r="F132" s="7">
        <f t="shared" si="4"/>
        <v>0</v>
      </c>
      <c r="G132" s="5" t="str">
        <f t="shared" si="5"/>
        <v/>
      </c>
    </row>
    <row r="133" spans="1:7">
      <c r="A133" s="5">
        <v>60</v>
      </c>
      <c r="B133" s="42" t="str">
        <f>IF(Registrations!$P70="G",Registrations!$D70,"")</f>
        <v/>
      </c>
      <c r="C133" s="5" t="str">
        <f>IF(Registrations!$P70="G",Registrations!$E70,"")</f>
        <v/>
      </c>
      <c r="D133" s="5" t="str">
        <f>IF(Registrations!$P70="G",IF(Registrations!$F70&gt; "",Registrations!$F70,""),"")</f>
        <v/>
      </c>
      <c r="E133" s="45"/>
      <c r="F133" s="7">
        <f t="shared" si="4"/>
        <v>0</v>
      </c>
      <c r="G133" s="5" t="str">
        <f t="shared" si="5"/>
        <v/>
      </c>
    </row>
  </sheetData>
  <autoFilter ref="A9:G69">
    <sortState ref="A7:J66">
      <sortCondition ref="A7:A66"/>
    </sortState>
  </autoFilter>
  <conditionalFormatting sqref="E74:E133">
    <cfRule type="expression" dxfId="7" priority="1">
      <formula>IF(AND(E74=E10,COUNT(E74)=COUNT(E10)),1,0)=1</formula>
    </cfRule>
  </conditionalFormatting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opLeftCell="A2" workbookViewId="0">
      <selection activeCell="I78" sqref="I78"/>
    </sheetView>
  </sheetViews>
  <sheetFormatPr defaultColWidth="9.109375" defaultRowHeight="14.4"/>
  <cols>
    <col min="1" max="1" width="5.109375" style="2" customWidth="1"/>
    <col min="2" max="2" width="23.109375" style="35" customWidth="1"/>
    <col min="3" max="7" width="14" style="2" customWidth="1"/>
    <col min="8" max="8" width="11.5546875" style="2" customWidth="1"/>
    <col min="9" max="9" width="10.88671875" style="41" customWidth="1"/>
    <col min="10" max="10" width="9.109375" style="2"/>
    <col min="11" max="11" width="24.44140625" style="2" customWidth="1"/>
    <col min="12" max="13" width="9.109375" style="2"/>
    <col min="14" max="14" width="12" style="2" customWidth="1"/>
    <col min="15" max="15" width="12.109375" style="2" customWidth="1"/>
    <col min="16" max="16" width="12.44140625" style="2" customWidth="1"/>
    <col min="17" max="16384" width="9.109375" style="2"/>
  </cols>
  <sheetData>
    <row r="1" spans="1:16">
      <c r="A1" s="2" t="s">
        <v>31</v>
      </c>
    </row>
    <row r="2" spans="1:16">
      <c r="A2" s="2" t="s">
        <v>34</v>
      </c>
    </row>
    <row r="3" spans="1:16">
      <c r="A3" s="2" t="s">
        <v>85</v>
      </c>
    </row>
    <row r="4" spans="1:16">
      <c r="A4" s="2" t="s">
        <v>81</v>
      </c>
    </row>
    <row r="5" spans="1:16">
      <c r="A5" s="2" t="s">
        <v>35</v>
      </c>
    </row>
    <row r="6" spans="1:16">
      <c r="A6" s="2" t="s">
        <v>64</v>
      </c>
      <c r="I6" s="2"/>
    </row>
    <row r="7" spans="1:16">
      <c r="A7" s="2" t="s">
        <v>47</v>
      </c>
      <c r="I7" s="2"/>
    </row>
    <row r="8" spans="1:16">
      <c r="I8" s="2"/>
    </row>
    <row r="9" spans="1:16">
      <c r="B9" s="35" t="s">
        <v>75</v>
      </c>
      <c r="C9" s="71">
        <v>4.6296296296296293E-4</v>
      </c>
      <c r="I9" s="2"/>
    </row>
    <row r="11" spans="1:16" ht="19.8">
      <c r="A11" s="46" t="s">
        <v>39</v>
      </c>
    </row>
    <row r="12" spans="1:16" s="6" customFormat="1">
      <c r="A12" s="62" t="s">
        <v>2</v>
      </c>
      <c r="B12" s="65" t="s">
        <v>3</v>
      </c>
      <c r="C12" s="62" t="s">
        <v>66</v>
      </c>
      <c r="D12" s="62" t="s">
        <v>67</v>
      </c>
      <c r="E12" s="62" t="s">
        <v>72</v>
      </c>
      <c r="F12" s="62" t="s">
        <v>73</v>
      </c>
      <c r="G12" s="62" t="s">
        <v>74</v>
      </c>
      <c r="H12" s="62" t="s">
        <v>37</v>
      </c>
      <c r="I12" s="66" t="s">
        <v>28</v>
      </c>
      <c r="J12" s="62" t="s">
        <v>29</v>
      </c>
      <c r="K12" s="62" t="s">
        <v>58</v>
      </c>
      <c r="L12" s="6" t="s">
        <v>76</v>
      </c>
      <c r="M12" s="6" t="s">
        <v>77</v>
      </c>
      <c r="N12" s="6" t="s">
        <v>79</v>
      </c>
      <c r="O12" s="6" t="s">
        <v>80</v>
      </c>
      <c r="P12" s="6" t="s">
        <v>78</v>
      </c>
    </row>
    <row r="13" spans="1:16">
      <c r="A13" s="5">
        <v>1</v>
      </c>
      <c r="B13" s="42" t="str">
        <f>IF(Registrations!$M11="Y",Registrations!$D11,"")</f>
        <v>ten Broeke, Ed</v>
      </c>
      <c r="C13" s="5" t="str">
        <f>IF(Registrations!$M11="Y",Registrations!$E11,"")</f>
        <v xml:space="preserve">ACST </v>
      </c>
      <c r="D13" s="5" t="str">
        <f>IF(Registrations!$M11="Y",IF(Registrations!$F11&gt; "",Registrations!$F11,""),"")</f>
        <v>Team 1</v>
      </c>
      <c r="E13" s="64">
        <v>5.7870370370370378E-4</v>
      </c>
      <c r="F13" s="64">
        <v>5.7870370370370378E-4</v>
      </c>
      <c r="G13" s="44">
        <v>1.1000000000000001</v>
      </c>
      <c r="H13" s="48">
        <f>(N13+O13)/2</f>
        <v>98.999999999999986</v>
      </c>
      <c r="I13" s="7">
        <f>$H13/MAX($H$13:$H$72)*100</f>
        <v>94.771758016111178</v>
      </c>
      <c r="J13" s="5">
        <f>IF(COUNT($E13:$F13)&gt;0,RANK($I13,$I$13:$I$72,0),"")</f>
        <v>3</v>
      </c>
      <c r="K13" s="44"/>
      <c r="L13" s="41">
        <f>IF($E13&gt;0,IF($E13-$C$9&gt;0,100-($E13-$C$9)*86400,100-2*($E13-$C$9)*86400),0)</f>
        <v>89.999999999999986</v>
      </c>
      <c r="M13" s="41">
        <f>IF($F13&gt;0,IF($F13-$C$9&gt;0,100-($F13-$C$9)*86400,100-2*($F13-$C$9)*86400),0)</f>
        <v>89.999999999999986</v>
      </c>
      <c r="N13" s="41">
        <f t="shared" ref="N13:N22" si="0">IF(L13&gt;0,L13*$G13,0)</f>
        <v>98.999999999999986</v>
      </c>
      <c r="O13" s="41">
        <f t="shared" ref="O13:O22" si="1">IF(M13&gt;0,M13*$G13,0)</f>
        <v>98.999999999999986</v>
      </c>
      <c r="P13" s="2">
        <f>(N13+O13)/2</f>
        <v>98.999999999999986</v>
      </c>
    </row>
    <row r="14" spans="1:16">
      <c r="A14" s="5">
        <v>2</v>
      </c>
      <c r="B14" s="42" t="str">
        <f>IF(Registrations!$M12="Y",Registrations!$D12,"")</f>
        <v>Steane, Mal</v>
      </c>
      <c r="C14" s="5" t="str">
        <f>IF(Registrations!$M12="Y",Registrations!$E12,"")</f>
        <v xml:space="preserve">ACST </v>
      </c>
      <c r="D14" s="5" t="str">
        <f>IF(Registrations!$M12="Y",IF(Registrations!$F12&gt; "",Registrations!$F12,""),"")</f>
        <v>Team 1</v>
      </c>
      <c r="E14" s="64">
        <v>6.3657407407407402E-4</v>
      </c>
      <c r="F14" s="64">
        <v>6.134259259259259E-4</v>
      </c>
      <c r="G14" s="44">
        <v>1.1000000000000001</v>
      </c>
      <c r="H14" s="48">
        <f t="shared" ref="H14:H72" si="2">(N14+O14)/2</f>
        <v>94.600000000000009</v>
      </c>
      <c r="I14" s="7">
        <f t="shared" ref="I14:I72" si="3">$H14/MAX($H$13:$H$72)*100</f>
        <v>90.559679882061801</v>
      </c>
      <c r="J14" s="5">
        <f t="shared" ref="J14:J72" si="4">IF(COUNT($E14:$F14)&gt;0,RANK($I14,$I$13:$I$72,0),"")</f>
        <v>4</v>
      </c>
      <c r="K14" s="44"/>
      <c r="L14" s="41">
        <f t="shared" ref="L14:L72" si="5">IF($E14&gt;0,IF($E14-$C$9&gt;0,100-($E14-$C$9)*86400,100-2*($E14-$C$9)*86400),0)</f>
        <v>85</v>
      </c>
      <c r="M14" s="41">
        <f t="shared" ref="M14:M72" si="6">IF($F14&gt;0,IF($F14-$C$9&gt;0,100-($F14-$C$9)*86400,100-2*($F14-$C$9)*86400),0)</f>
        <v>87</v>
      </c>
      <c r="N14" s="41">
        <f t="shared" si="0"/>
        <v>93.500000000000014</v>
      </c>
      <c r="O14" s="41">
        <f t="shared" si="1"/>
        <v>95.7</v>
      </c>
      <c r="P14" s="2">
        <f t="shared" ref="P14:P72" si="7">(N14+O14)/2</f>
        <v>94.600000000000009</v>
      </c>
    </row>
    <row r="15" spans="1:16">
      <c r="A15" s="5">
        <v>3</v>
      </c>
      <c r="B15" s="42" t="str">
        <f>IF(Registrations!$M13="Y",Registrations!$D13,"")</f>
        <v>Prairie, Don</v>
      </c>
      <c r="C15" s="5" t="str">
        <f>IF(Registrations!$M13="Y",Registrations!$E13,"")</f>
        <v xml:space="preserve">ACST </v>
      </c>
      <c r="D15" s="5" t="str">
        <f>IF(Registrations!$M13="Y",IF(Registrations!$F13&gt; "",Registrations!$F13,""),"")</f>
        <v>Team 2</v>
      </c>
      <c r="E15" s="64">
        <v>7.7800925925925921E-4</v>
      </c>
      <c r="F15" s="64">
        <v>5.7141203703703705E-4</v>
      </c>
      <c r="G15" s="44">
        <v>1.1000000000000001</v>
      </c>
      <c r="H15" s="48">
        <f t="shared" si="2"/>
        <v>89.875500000000002</v>
      </c>
      <c r="I15" s="7">
        <f t="shared" si="3"/>
        <v>86.03696098562628</v>
      </c>
      <c r="J15" s="5">
        <f t="shared" si="4"/>
        <v>5</v>
      </c>
      <c r="K15" s="44"/>
      <c r="L15" s="41">
        <f t="shared" si="5"/>
        <v>72.78</v>
      </c>
      <c r="M15" s="41">
        <f t="shared" si="6"/>
        <v>90.63</v>
      </c>
      <c r="N15" s="41">
        <f t="shared" si="0"/>
        <v>80.058000000000007</v>
      </c>
      <c r="O15" s="41">
        <f t="shared" si="1"/>
        <v>99.692999999999998</v>
      </c>
      <c r="P15" s="2">
        <f t="shared" si="7"/>
        <v>89.875500000000002</v>
      </c>
    </row>
    <row r="16" spans="1:16">
      <c r="A16" s="5">
        <v>4</v>
      </c>
      <c r="B16" s="42" t="str">
        <f>IF(Registrations!$M14="Y",Registrations!$D14,"")</f>
        <v>Broadhead, John</v>
      </c>
      <c r="C16" s="5" t="str">
        <f>IF(Registrations!$M14="Y",Registrations!$E14,"")</f>
        <v xml:space="preserve">ACST </v>
      </c>
      <c r="D16" s="5" t="str">
        <f>IF(Registrations!$M14="Y",IF(Registrations!$F14&gt; "",Registrations!$F14,""),"")</f>
        <v>Team 2</v>
      </c>
      <c r="E16" s="64">
        <v>0</v>
      </c>
      <c r="F16" s="64">
        <v>6.7245370370370375E-4</v>
      </c>
      <c r="G16" s="44">
        <v>1.1000000000000001</v>
      </c>
      <c r="H16" s="48">
        <f t="shared" si="2"/>
        <v>45.045000000000002</v>
      </c>
      <c r="I16" s="7">
        <f t="shared" si="3"/>
        <v>43.121149897330589</v>
      </c>
      <c r="J16" s="5">
        <f t="shared" si="4"/>
        <v>15</v>
      </c>
      <c r="K16" s="44"/>
      <c r="L16" s="41">
        <f t="shared" si="5"/>
        <v>0</v>
      </c>
      <c r="M16" s="41">
        <f t="shared" si="6"/>
        <v>81.899999999999991</v>
      </c>
      <c r="N16" s="41">
        <f t="shared" si="0"/>
        <v>0</v>
      </c>
      <c r="O16" s="41">
        <f t="shared" si="1"/>
        <v>90.09</v>
      </c>
      <c r="P16" s="2">
        <f t="shared" si="7"/>
        <v>45.045000000000002</v>
      </c>
    </row>
    <row r="17" spans="1:16">
      <c r="A17" s="5">
        <v>5</v>
      </c>
      <c r="B17" s="42" t="str">
        <f>IF(Registrations!$M15="Y",Registrations!$D15,"")</f>
        <v/>
      </c>
      <c r="C17" s="5" t="str">
        <f>IF(Registrations!$M15="Y",Registrations!$E15,"")</f>
        <v/>
      </c>
      <c r="D17" s="5" t="str">
        <f>IF(Registrations!$M15="Y",IF(Registrations!$F15&gt; "",Registrations!$F15,""),"")</f>
        <v/>
      </c>
      <c r="E17" s="64"/>
      <c r="F17" s="64"/>
      <c r="G17" s="44"/>
      <c r="H17" s="48">
        <f t="shared" si="2"/>
        <v>0</v>
      </c>
      <c r="I17" s="7">
        <f t="shared" si="3"/>
        <v>0</v>
      </c>
      <c r="J17" s="5" t="str">
        <f t="shared" si="4"/>
        <v/>
      </c>
      <c r="K17" s="44"/>
      <c r="L17" s="41">
        <f t="shared" si="5"/>
        <v>0</v>
      </c>
      <c r="M17" s="41">
        <f t="shared" si="6"/>
        <v>0</v>
      </c>
      <c r="N17" s="41">
        <f t="shared" si="0"/>
        <v>0</v>
      </c>
      <c r="O17" s="41">
        <f t="shared" si="1"/>
        <v>0</v>
      </c>
      <c r="P17" s="2">
        <f t="shared" si="7"/>
        <v>0</v>
      </c>
    </row>
    <row r="18" spans="1:16">
      <c r="A18" s="5">
        <v>6</v>
      </c>
      <c r="B18" s="42" t="str">
        <f>IF(Registrations!$M16="Y",Registrations!$D16,"")</f>
        <v>Peter Waite</v>
      </c>
      <c r="C18" s="5" t="str">
        <f>IF(Registrations!$M16="Y",Registrations!$E16,"")</f>
        <v xml:space="preserve">ACST </v>
      </c>
      <c r="D18" s="5" t="str">
        <f>IF(Registrations!$M16="Y",IF(Registrations!$F16&gt; "",Registrations!$F16,""),"")</f>
        <v>Team 3</v>
      </c>
      <c r="E18" s="64">
        <v>0</v>
      </c>
      <c r="F18" s="64">
        <v>6.9155092592592586E-4</v>
      </c>
      <c r="G18" s="44">
        <v>1.1000000000000001</v>
      </c>
      <c r="H18" s="48">
        <f t="shared" si="2"/>
        <v>44.137500000000003</v>
      </c>
      <c r="I18" s="7">
        <f t="shared" si="3"/>
        <v>42.252408782182904</v>
      </c>
      <c r="J18" s="5">
        <f t="shared" si="4"/>
        <v>16</v>
      </c>
      <c r="K18" s="44"/>
      <c r="L18" s="41">
        <f t="shared" si="5"/>
        <v>0</v>
      </c>
      <c r="M18" s="41">
        <f t="shared" si="6"/>
        <v>80.25</v>
      </c>
      <c r="N18" s="41">
        <f t="shared" si="0"/>
        <v>0</v>
      </c>
      <c r="O18" s="41">
        <f t="shared" si="1"/>
        <v>88.275000000000006</v>
      </c>
      <c r="P18" s="2">
        <f t="shared" si="7"/>
        <v>44.137500000000003</v>
      </c>
    </row>
    <row r="19" spans="1:16">
      <c r="A19" s="5">
        <v>7</v>
      </c>
      <c r="B19" s="42" t="str">
        <f>IF(Registrations!$M17="Y",Registrations!$D17,"")</f>
        <v>Bright, John</v>
      </c>
      <c r="C19" s="5" t="str">
        <f>IF(Registrations!$M17="Y",Registrations!$E17,"")</f>
        <v xml:space="preserve">ACST </v>
      </c>
      <c r="D19" s="5" t="str">
        <f>IF(Registrations!$M17="Y",IF(Registrations!$F17&gt; "",Registrations!$F17,""),"")</f>
        <v>Team 3</v>
      </c>
      <c r="E19" s="64">
        <v>0</v>
      </c>
      <c r="F19" s="64">
        <v>8.394675925925925E-4</v>
      </c>
      <c r="G19" s="44">
        <v>1.1000000000000001</v>
      </c>
      <c r="H19" s="48">
        <f t="shared" si="2"/>
        <v>37.108499999999999</v>
      </c>
      <c r="I19" s="7">
        <f t="shared" si="3"/>
        <v>35.523613963039011</v>
      </c>
      <c r="J19" s="5">
        <f t="shared" si="4"/>
        <v>17</v>
      </c>
      <c r="K19" s="44"/>
      <c r="L19" s="41">
        <f t="shared" si="5"/>
        <v>0</v>
      </c>
      <c r="M19" s="41">
        <f t="shared" si="6"/>
        <v>67.47</v>
      </c>
      <c r="N19" s="41">
        <f t="shared" si="0"/>
        <v>0</v>
      </c>
      <c r="O19" s="41">
        <f t="shared" si="1"/>
        <v>74.216999999999999</v>
      </c>
      <c r="P19" s="2">
        <f t="shared" si="7"/>
        <v>37.108499999999999</v>
      </c>
    </row>
    <row r="20" spans="1:16">
      <c r="A20" s="5">
        <v>8</v>
      </c>
      <c r="B20" s="42" t="str">
        <f>IF(Registrations!$M18="Y",Registrations!$D18,"")</f>
        <v>Fenton, Peter</v>
      </c>
      <c r="C20" s="5" t="str">
        <f>IF(Registrations!$M18="Y",Registrations!$E18,"")</f>
        <v xml:space="preserve">ACST </v>
      </c>
      <c r="D20" s="5" t="str">
        <f>IF(Registrations!$M18="Y",IF(Registrations!$F18&gt; "",Registrations!$F18,""),"")</f>
        <v>Team 3</v>
      </c>
      <c r="E20" s="64">
        <v>5.1979166666666656E-4</v>
      </c>
      <c r="F20" s="64">
        <v>5.2268518518518517E-4</v>
      </c>
      <c r="G20" s="44">
        <v>1.1000000000000001</v>
      </c>
      <c r="H20" s="48">
        <f t="shared" si="2"/>
        <v>104.46150000000002</v>
      </c>
      <c r="I20" s="7">
        <f t="shared" si="3"/>
        <v>100</v>
      </c>
      <c r="J20" s="5">
        <f t="shared" si="4"/>
        <v>1</v>
      </c>
      <c r="K20" s="44"/>
      <c r="L20" s="41">
        <f t="shared" si="5"/>
        <v>95.09</v>
      </c>
      <c r="M20" s="41">
        <f t="shared" si="6"/>
        <v>94.84</v>
      </c>
      <c r="N20" s="41">
        <f t="shared" si="0"/>
        <v>104.59900000000002</v>
      </c>
      <c r="O20" s="41">
        <f t="shared" si="1"/>
        <v>104.32400000000001</v>
      </c>
      <c r="P20" s="2">
        <f t="shared" si="7"/>
        <v>104.46150000000002</v>
      </c>
    </row>
    <row r="21" spans="1:16">
      <c r="A21" s="5">
        <v>9</v>
      </c>
      <c r="B21" s="42" t="str">
        <f>IF(Registrations!$M19="Y",Registrations!$D19,"")</f>
        <v/>
      </c>
      <c r="C21" s="5" t="str">
        <f>IF(Registrations!$M19="Y",Registrations!$E19,"")</f>
        <v/>
      </c>
      <c r="D21" s="5" t="str">
        <f>IF(Registrations!$M19="Y",IF(Registrations!$F19&gt; "",Registrations!$F19,""),"")</f>
        <v/>
      </c>
      <c r="E21" s="64"/>
      <c r="F21" s="64"/>
      <c r="G21" s="44"/>
      <c r="H21" s="48">
        <f t="shared" si="2"/>
        <v>0</v>
      </c>
      <c r="I21" s="7">
        <f t="shared" si="3"/>
        <v>0</v>
      </c>
      <c r="J21" s="5" t="str">
        <f t="shared" si="4"/>
        <v/>
      </c>
      <c r="K21" s="44"/>
      <c r="L21" s="41">
        <f t="shared" si="5"/>
        <v>0</v>
      </c>
      <c r="M21" s="41">
        <f t="shared" si="6"/>
        <v>0</v>
      </c>
      <c r="N21" s="41">
        <f t="shared" si="0"/>
        <v>0</v>
      </c>
      <c r="O21" s="41">
        <f t="shared" si="1"/>
        <v>0</v>
      </c>
      <c r="P21" s="2">
        <f t="shared" si="7"/>
        <v>0</v>
      </c>
    </row>
    <row r="22" spans="1:16">
      <c r="A22" s="5">
        <v>10</v>
      </c>
      <c r="B22" s="42" t="str">
        <f>IF(Registrations!$M20="Y",Registrations!$D20,"")</f>
        <v/>
      </c>
      <c r="C22" s="5" t="str">
        <f>IF(Registrations!$M20="Y",Registrations!$E20,"")</f>
        <v/>
      </c>
      <c r="D22" s="5" t="str">
        <f>IF(Registrations!$M20="Y",IF(Registrations!$F20&gt; "",Registrations!$F20,""),"")</f>
        <v/>
      </c>
      <c r="E22" s="64"/>
      <c r="F22" s="64"/>
      <c r="G22" s="44"/>
      <c r="H22" s="48">
        <f t="shared" si="2"/>
        <v>0</v>
      </c>
      <c r="I22" s="7">
        <f t="shared" si="3"/>
        <v>0</v>
      </c>
      <c r="J22" s="5" t="str">
        <f t="shared" si="4"/>
        <v/>
      </c>
      <c r="K22" s="44"/>
      <c r="L22" s="41">
        <f t="shared" si="5"/>
        <v>0</v>
      </c>
      <c r="M22" s="41">
        <f t="shared" si="6"/>
        <v>0</v>
      </c>
      <c r="N22" s="41">
        <f t="shared" si="0"/>
        <v>0</v>
      </c>
      <c r="O22" s="41">
        <f t="shared" si="1"/>
        <v>0</v>
      </c>
      <c r="P22" s="2">
        <f t="shared" si="7"/>
        <v>0</v>
      </c>
    </row>
    <row r="23" spans="1:16">
      <c r="A23" s="5">
        <v>11</v>
      </c>
      <c r="B23" s="42" t="str">
        <f>IF(Registrations!$M21="Y",Registrations!$D21,"")</f>
        <v>Burdon, Luke</v>
      </c>
      <c r="C23" s="5" t="str">
        <f>IF(Registrations!$M21="Y",Registrations!$E21,"")</f>
        <v>LVAC</v>
      </c>
      <c r="D23" s="5" t="str">
        <f>IF(Registrations!$M21="Y",IF(Registrations!$F21&gt; "",Registrations!$F21,""),"")</f>
        <v>Team 1</v>
      </c>
      <c r="E23" s="64">
        <v>7.6898148148148149E-4</v>
      </c>
      <c r="F23" s="64">
        <v>8.3587962962962956E-4</v>
      </c>
      <c r="G23" s="44">
        <v>0.96</v>
      </c>
      <c r="H23" s="48">
        <f t="shared" si="2"/>
        <v>67.843199999999996</v>
      </c>
      <c r="I23" s="7">
        <f t="shared" si="3"/>
        <v>64.945649832713471</v>
      </c>
      <c r="J23" s="5">
        <f t="shared" si="4"/>
        <v>10</v>
      </c>
      <c r="K23" s="44"/>
      <c r="L23" s="41">
        <f t="shared" si="5"/>
        <v>73.56</v>
      </c>
      <c r="M23" s="41">
        <f t="shared" si="6"/>
        <v>67.78</v>
      </c>
      <c r="N23" s="41">
        <f>IF(L23&gt;0,L23*$G23,0)</f>
        <v>70.617599999999996</v>
      </c>
      <c r="O23" s="41">
        <f>IF(M23&gt;0,M23*$G23,0)</f>
        <v>65.068799999999996</v>
      </c>
      <c r="P23" s="2">
        <f t="shared" si="7"/>
        <v>67.843199999999996</v>
      </c>
    </row>
    <row r="24" spans="1:16">
      <c r="A24" s="5">
        <v>12</v>
      </c>
      <c r="B24" s="42" t="str">
        <f>IF(Registrations!$M22="Y",Registrations!$D22,"")</f>
        <v>Lawn, Jamey</v>
      </c>
      <c r="C24" s="5" t="str">
        <f>IF(Registrations!$M22="Y",Registrations!$E22,"")</f>
        <v>LVAC</v>
      </c>
      <c r="D24" s="5" t="str">
        <f>IF(Registrations!$M22="Y",IF(Registrations!$F22&gt; "",Registrations!$F22,""),"")</f>
        <v>Team 1</v>
      </c>
      <c r="E24" s="64">
        <v>9.3506944444444453E-4</v>
      </c>
      <c r="F24" s="64">
        <v>1.0401620370370371E-3</v>
      </c>
      <c r="G24" s="44">
        <v>0.96</v>
      </c>
      <c r="H24" s="48">
        <f t="shared" si="2"/>
        <v>52.483199999999989</v>
      </c>
      <c r="I24" s="7">
        <f t="shared" si="3"/>
        <v>50.24166798294106</v>
      </c>
      <c r="J24" s="5">
        <f t="shared" si="4"/>
        <v>12</v>
      </c>
      <c r="K24" s="44"/>
      <c r="L24" s="41">
        <f t="shared" si="5"/>
        <v>59.209999999999987</v>
      </c>
      <c r="M24" s="41">
        <f t="shared" si="6"/>
        <v>50.129999999999995</v>
      </c>
      <c r="N24" s="41">
        <f t="shared" ref="N24:N72" si="8">IF(L24&gt;0,L24*$G24,0)</f>
        <v>56.841599999999985</v>
      </c>
      <c r="O24" s="41">
        <f t="shared" ref="O24:O72" si="9">IF(M24&gt;0,M24*$G24,0)</f>
        <v>48.124799999999993</v>
      </c>
      <c r="P24" s="2">
        <f t="shared" si="7"/>
        <v>52.483199999999989</v>
      </c>
    </row>
    <row r="25" spans="1:16">
      <c r="A25" s="5">
        <v>13</v>
      </c>
      <c r="B25" s="42" t="str">
        <f>IF(Registrations!$M23="Y",Registrations!$D23,"")</f>
        <v/>
      </c>
      <c r="C25" s="5" t="str">
        <f>IF(Registrations!$M23="Y",Registrations!$E23,"")</f>
        <v/>
      </c>
      <c r="D25" s="5" t="str">
        <f>IF(Registrations!$M23="Y",IF(Registrations!$F23&gt; "",Registrations!$F23,""),"")</f>
        <v/>
      </c>
      <c r="E25" s="64"/>
      <c r="F25" s="64"/>
      <c r="G25" s="44"/>
      <c r="H25" s="48">
        <f t="shared" si="2"/>
        <v>0</v>
      </c>
      <c r="I25" s="7">
        <f t="shared" si="3"/>
        <v>0</v>
      </c>
      <c r="J25" s="5" t="str">
        <f t="shared" si="4"/>
        <v/>
      </c>
      <c r="K25" s="44"/>
      <c r="L25" s="41">
        <f t="shared" si="5"/>
        <v>0</v>
      </c>
      <c r="M25" s="41">
        <f t="shared" si="6"/>
        <v>0</v>
      </c>
      <c r="N25" s="41">
        <f t="shared" si="8"/>
        <v>0</v>
      </c>
      <c r="O25" s="41">
        <f t="shared" si="9"/>
        <v>0</v>
      </c>
      <c r="P25" s="2">
        <f t="shared" si="7"/>
        <v>0</v>
      </c>
    </row>
    <row r="26" spans="1:16">
      <c r="A26" s="5">
        <v>14</v>
      </c>
      <c r="B26" s="42" t="str">
        <f>IF(Registrations!$M24="Y",Registrations!$D24,"")</f>
        <v/>
      </c>
      <c r="C26" s="5" t="str">
        <f>IF(Registrations!$M24="Y",Registrations!$E24,"")</f>
        <v/>
      </c>
      <c r="D26" s="5" t="str">
        <f>IF(Registrations!$M24="Y",IF(Registrations!$F24&gt; "",Registrations!$F24,""),"")</f>
        <v/>
      </c>
      <c r="E26" s="64"/>
      <c r="F26" s="64"/>
      <c r="G26" s="44"/>
      <c r="H26" s="48">
        <f t="shared" si="2"/>
        <v>0</v>
      </c>
      <c r="I26" s="7">
        <f t="shared" si="3"/>
        <v>0</v>
      </c>
      <c r="J26" s="5" t="str">
        <f t="shared" si="4"/>
        <v/>
      </c>
      <c r="K26" s="44"/>
      <c r="L26" s="41">
        <f t="shared" si="5"/>
        <v>0</v>
      </c>
      <c r="M26" s="41">
        <f t="shared" si="6"/>
        <v>0</v>
      </c>
      <c r="N26" s="41">
        <f t="shared" si="8"/>
        <v>0</v>
      </c>
      <c r="O26" s="41">
        <f t="shared" si="9"/>
        <v>0</v>
      </c>
      <c r="P26" s="2">
        <f t="shared" si="7"/>
        <v>0</v>
      </c>
    </row>
    <row r="27" spans="1:16">
      <c r="A27" s="5">
        <v>15</v>
      </c>
      <c r="B27" s="42" t="str">
        <f>IF(Registrations!$M25="Y",Registrations!$D25,"")</f>
        <v>Horsburgh, Peter</v>
      </c>
      <c r="C27" s="5" t="str">
        <f>IF(Registrations!$M25="Y",Registrations!$E25,"")</f>
        <v>RNAC</v>
      </c>
      <c r="D27" s="5" t="str">
        <f>IF(Registrations!$M25="Y",IF(Registrations!$F25&gt; "",Registrations!$F25,""),"")</f>
        <v>Team 1</v>
      </c>
      <c r="E27" s="64">
        <v>5.5486111111111111E-4</v>
      </c>
      <c r="F27" s="64">
        <v>0</v>
      </c>
      <c r="G27" s="44">
        <v>1.1000000000000001</v>
      </c>
      <c r="H27" s="48">
        <f t="shared" si="2"/>
        <v>50.633000000000003</v>
      </c>
      <c r="I27" s="7">
        <f t="shared" si="3"/>
        <v>48.470489127573316</v>
      </c>
      <c r="J27" s="5">
        <f t="shared" si="4"/>
        <v>13</v>
      </c>
      <c r="K27" s="44"/>
      <c r="L27" s="41">
        <f t="shared" si="5"/>
        <v>92.06</v>
      </c>
      <c r="M27" s="41">
        <f t="shared" si="6"/>
        <v>0</v>
      </c>
      <c r="N27" s="41">
        <f t="shared" si="8"/>
        <v>101.26600000000001</v>
      </c>
      <c r="O27" s="41">
        <f t="shared" si="9"/>
        <v>0</v>
      </c>
      <c r="P27" s="2">
        <f t="shared" si="7"/>
        <v>50.633000000000003</v>
      </c>
    </row>
    <row r="28" spans="1:16">
      <c r="A28" s="5">
        <v>16</v>
      </c>
      <c r="B28" s="42" t="str">
        <f>IF(Registrations!$M26="Y",Registrations!$D26,"")</f>
        <v>Kennewell, Greg</v>
      </c>
      <c r="C28" s="5" t="str">
        <f>IF(Registrations!$M26="Y",Registrations!$E26,"")</f>
        <v>RNAC</v>
      </c>
      <c r="D28" s="5" t="str">
        <f>IF(Registrations!$M26="Y",IF(Registrations!$F26&gt; "",Registrations!$F26,""),"")</f>
        <v>Team 1</v>
      </c>
      <c r="E28" s="64">
        <v>1.0416666666666667E-3</v>
      </c>
      <c r="F28" s="64">
        <v>1.1458333333333333E-3</v>
      </c>
      <c r="G28" s="44">
        <v>1.1000000000000001</v>
      </c>
      <c r="H28" s="48">
        <f t="shared" si="2"/>
        <v>50.050000000000004</v>
      </c>
      <c r="I28" s="7">
        <f t="shared" si="3"/>
        <v>47.912388774811774</v>
      </c>
      <c r="J28" s="5">
        <f t="shared" si="4"/>
        <v>14</v>
      </c>
      <c r="K28" s="44"/>
      <c r="L28" s="41">
        <f t="shared" si="5"/>
        <v>50</v>
      </c>
      <c r="M28" s="41">
        <f t="shared" si="6"/>
        <v>41</v>
      </c>
      <c r="N28" s="41">
        <f t="shared" si="8"/>
        <v>55.000000000000007</v>
      </c>
      <c r="O28" s="41">
        <f t="shared" si="9"/>
        <v>45.1</v>
      </c>
      <c r="P28" s="2">
        <f t="shared" si="7"/>
        <v>50.050000000000004</v>
      </c>
    </row>
    <row r="29" spans="1:16">
      <c r="A29" s="5">
        <v>17</v>
      </c>
      <c r="B29" s="42" t="str">
        <f>IF(Registrations!$M27="Y",Registrations!$D27,"")</f>
        <v>Kunkel, Dave</v>
      </c>
      <c r="C29" s="5" t="str">
        <f>IF(Registrations!$M27="Y",Registrations!$E27,"")</f>
        <v>RNAC</v>
      </c>
      <c r="D29" s="5" t="str">
        <f>IF(Registrations!$M27="Y",IF(Registrations!$F27&gt; "",Registrations!$F27,""),"")</f>
        <v>Team 1</v>
      </c>
      <c r="E29" s="64">
        <v>6.6736111111111108E-4</v>
      </c>
      <c r="F29" s="64">
        <v>6.8692129629629626E-4</v>
      </c>
      <c r="G29" s="44">
        <v>1.1000000000000001</v>
      </c>
      <c r="H29" s="48">
        <f t="shared" si="2"/>
        <v>89.644500000000022</v>
      </c>
      <c r="I29" s="7">
        <f t="shared" si="3"/>
        <v>85.815826883588699</v>
      </c>
      <c r="J29" s="5">
        <f t="shared" si="4"/>
        <v>6</v>
      </c>
      <c r="K29" s="44"/>
      <c r="L29" s="41">
        <f t="shared" si="5"/>
        <v>82.34</v>
      </c>
      <c r="M29" s="41">
        <f t="shared" si="6"/>
        <v>80.650000000000006</v>
      </c>
      <c r="N29" s="41">
        <f t="shared" si="8"/>
        <v>90.574000000000012</v>
      </c>
      <c r="O29" s="41">
        <f t="shared" si="9"/>
        <v>88.715000000000018</v>
      </c>
      <c r="P29" s="2">
        <f t="shared" si="7"/>
        <v>89.644500000000022</v>
      </c>
    </row>
    <row r="30" spans="1:16">
      <c r="A30" s="5">
        <v>18</v>
      </c>
      <c r="B30" s="42" t="str">
        <f>IF(Registrations!$M28="Y",Registrations!$D28,"")</f>
        <v/>
      </c>
      <c r="C30" s="5" t="str">
        <f>IF(Registrations!$M28="Y",Registrations!$E28,"")</f>
        <v/>
      </c>
      <c r="D30" s="5" t="str">
        <f>IF(Registrations!$M28="Y",IF(Registrations!$F28&gt; "",Registrations!$F28,""),"")</f>
        <v/>
      </c>
      <c r="E30" s="64"/>
      <c r="F30" s="64"/>
      <c r="G30" s="44"/>
      <c r="H30" s="48">
        <f t="shared" si="2"/>
        <v>0</v>
      </c>
      <c r="I30" s="7">
        <f t="shared" si="3"/>
        <v>0</v>
      </c>
      <c r="J30" s="5" t="str">
        <f t="shared" si="4"/>
        <v/>
      </c>
      <c r="K30" s="44"/>
      <c r="L30" s="41">
        <f t="shared" si="5"/>
        <v>0</v>
      </c>
      <c r="M30" s="41">
        <f t="shared" si="6"/>
        <v>0</v>
      </c>
      <c r="N30" s="41">
        <f t="shared" si="8"/>
        <v>0</v>
      </c>
      <c r="O30" s="41">
        <f t="shared" si="9"/>
        <v>0</v>
      </c>
      <c r="P30" s="2">
        <f t="shared" si="7"/>
        <v>0</v>
      </c>
    </row>
    <row r="31" spans="1:16">
      <c r="A31" s="5">
        <v>19</v>
      </c>
      <c r="B31" s="42" t="str">
        <f>IF(Registrations!$M29="Y",Registrations!$D29,"")</f>
        <v>Garnaut, Rod</v>
      </c>
      <c r="C31" s="5" t="str">
        <f>IF(Registrations!$M29="Y",Registrations!$E29,"")</f>
        <v>RACWA</v>
      </c>
      <c r="D31" s="5" t="str">
        <f>IF(Registrations!$M29="Y",IF(Registrations!$F29&gt; "",Registrations!$F29,""),"")</f>
        <v>Team 1</v>
      </c>
      <c r="E31" s="64">
        <v>7.4976851851851854E-4</v>
      </c>
      <c r="F31" s="64">
        <v>5.1145833333333327E-4</v>
      </c>
      <c r="G31" s="44">
        <v>0.96</v>
      </c>
      <c r="H31" s="48">
        <f t="shared" si="2"/>
        <v>82.094399999999993</v>
      </c>
      <c r="I31" s="7">
        <f t="shared" si="3"/>
        <v>78.588187992705429</v>
      </c>
      <c r="J31" s="5">
        <f t="shared" si="4"/>
        <v>8</v>
      </c>
      <c r="K31" s="44"/>
      <c r="L31" s="41">
        <f t="shared" si="5"/>
        <v>75.22</v>
      </c>
      <c r="M31" s="41">
        <f t="shared" si="6"/>
        <v>95.81</v>
      </c>
      <c r="N31" s="41">
        <f t="shared" si="8"/>
        <v>72.211199999999991</v>
      </c>
      <c r="O31" s="41">
        <f t="shared" si="9"/>
        <v>91.977599999999995</v>
      </c>
      <c r="P31" s="2">
        <f t="shared" si="7"/>
        <v>82.094399999999993</v>
      </c>
    </row>
    <row r="32" spans="1:16">
      <c r="A32" s="5">
        <v>20</v>
      </c>
      <c r="B32" s="42" t="str">
        <f>IF(Registrations!$M30="Y",Registrations!$D30,"")</f>
        <v/>
      </c>
      <c r="C32" s="5" t="str">
        <f>IF(Registrations!$M30="Y",Registrations!$E30,"")</f>
        <v/>
      </c>
      <c r="D32" s="5" t="str">
        <f>IF(Registrations!$M30="Y",IF(Registrations!$F30&gt; "",Registrations!$F30,""),"")</f>
        <v/>
      </c>
      <c r="E32" s="64"/>
      <c r="F32" s="64"/>
      <c r="G32" s="44"/>
      <c r="H32" s="48">
        <f t="shared" si="2"/>
        <v>0</v>
      </c>
      <c r="I32" s="7">
        <f t="shared" si="3"/>
        <v>0</v>
      </c>
      <c r="J32" s="5" t="str">
        <f t="shared" si="4"/>
        <v/>
      </c>
      <c r="K32" s="44"/>
      <c r="L32" s="41">
        <f t="shared" si="5"/>
        <v>0</v>
      </c>
      <c r="M32" s="41">
        <f t="shared" si="6"/>
        <v>0</v>
      </c>
      <c r="N32" s="41">
        <f t="shared" si="8"/>
        <v>0</v>
      </c>
      <c r="O32" s="41">
        <f t="shared" si="9"/>
        <v>0</v>
      </c>
      <c r="P32" s="2">
        <f t="shared" si="7"/>
        <v>0</v>
      </c>
    </row>
    <row r="33" spans="1:16">
      <c r="A33" s="5">
        <v>21</v>
      </c>
      <c r="B33" s="42" t="str">
        <f>IF(Registrations!$M31="Y",Registrations!$D31,"")</f>
        <v>Barry. Des</v>
      </c>
      <c r="C33" s="5" t="str">
        <f>IF(Registrations!$M31="Y",Registrations!$E31,"")</f>
        <v>RNZAC</v>
      </c>
      <c r="D33" s="5" t="str">
        <f>IF(Registrations!$M31="Y",IF(Registrations!$F31&gt; "",Registrations!$F31,""),"")</f>
        <v/>
      </c>
      <c r="E33" s="64">
        <v>1.5097222222222222E-3</v>
      </c>
      <c r="F33" s="64">
        <v>1.1873842592592593E-3</v>
      </c>
      <c r="G33" s="44">
        <v>1.1000000000000001</v>
      </c>
      <c r="H33" s="48">
        <f t="shared" si="2"/>
        <v>25.833500000000001</v>
      </c>
      <c r="I33" s="7">
        <f t="shared" si="3"/>
        <v>24.73016374453746</v>
      </c>
      <c r="J33" s="5">
        <f t="shared" si="4"/>
        <v>19</v>
      </c>
      <c r="K33" s="44"/>
      <c r="L33" s="41">
        <f t="shared" si="5"/>
        <v>9.5600000000000023</v>
      </c>
      <c r="M33" s="41">
        <f t="shared" si="6"/>
        <v>37.409999999999997</v>
      </c>
      <c r="N33" s="41">
        <f t="shared" si="8"/>
        <v>10.516000000000004</v>
      </c>
      <c r="O33" s="41">
        <f t="shared" si="9"/>
        <v>41.150999999999996</v>
      </c>
      <c r="P33" s="2">
        <f t="shared" si="7"/>
        <v>25.833500000000001</v>
      </c>
    </row>
    <row r="34" spans="1:16">
      <c r="A34" s="5">
        <v>22</v>
      </c>
      <c r="B34" s="42" t="str">
        <f>IF(Registrations!$M32="Y",Registrations!$D32,"")</f>
        <v/>
      </c>
      <c r="C34" s="5" t="str">
        <f>IF(Registrations!$M32="Y",Registrations!$E32,"")</f>
        <v/>
      </c>
      <c r="D34" s="5" t="str">
        <f>IF(Registrations!$M32="Y",IF(Registrations!$F32&gt; "",Registrations!$F32,""),"")</f>
        <v/>
      </c>
      <c r="E34" s="64"/>
      <c r="F34" s="64"/>
      <c r="G34" s="44"/>
      <c r="H34" s="48">
        <f t="shared" si="2"/>
        <v>0</v>
      </c>
      <c r="I34" s="7">
        <f t="shared" si="3"/>
        <v>0</v>
      </c>
      <c r="J34" s="5" t="str">
        <f t="shared" si="4"/>
        <v/>
      </c>
      <c r="K34" s="44"/>
      <c r="L34" s="41">
        <f t="shared" si="5"/>
        <v>0</v>
      </c>
      <c r="M34" s="41">
        <f t="shared" si="6"/>
        <v>0</v>
      </c>
      <c r="N34" s="41">
        <f t="shared" si="8"/>
        <v>0</v>
      </c>
      <c r="O34" s="41">
        <f t="shared" si="9"/>
        <v>0</v>
      </c>
      <c r="P34" s="2">
        <f t="shared" si="7"/>
        <v>0</v>
      </c>
    </row>
    <row r="35" spans="1:16">
      <c r="A35" s="5">
        <v>23</v>
      </c>
      <c r="B35" s="42" t="str">
        <f>IF(Registrations!$M33="Y",Registrations!$D33,"")</f>
        <v/>
      </c>
      <c r="C35" s="5" t="str">
        <f>IF(Registrations!$M33="Y",Registrations!$E33,"")</f>
        <v/>
      </c>
      <c r="D35" s="5" t="str">
        <f>IF(Registrations!$M33="Y",IF(Registrations!$F33&gt; "",Registrations!$F33,""),"")</f>
        <v/>
      </c>
      <c r="E35" s="64"/>
      <c r="F35" s="64"/>
      <c r="G35" s="44"/>
      <c r="H35" s="48">
        <f t="shared" si="2"/>
        <v>0</v>
      </c>
      <c r="I35" s="7">
        <f t="shared" si="3"/>
        <v>0</v>
      </c>
      <c r="J35" s="5" t="str">
        <f t="shared" si="4"/>
        <v/>
      </c>
      <c r="K35" s="44"/>
      <c r="L35" s="41">
        <f t="shared" si="5"/>
        <v>0</v>
      </c>
      <c r="M35" s="41">
        <f t="shared" si="6"/>
        <v>0</v>
      </c>
      <c r="N35" s="41">
        <f t="shared" si="8"/>
        <v>0</v>
      </c>
      <c r="O35" s="41">
        <f t="shared" si="9"/>
        <v>0</v>
      </c>
      <c r="P35" s="2">
        <f t="shared" si="7"/>
        <v>0</v>
      </c>
    </row>
    <row r="36" spans="1:16">
      <c r="A36" s="5">
        <v>24</v>
      </c>
      <c r="B36" s="42" t="str">
        <f>IF(Registrations!$M34="Y",Registrations!$D34,"")</f>
        <v/>
      </c>
      <c r="C36" s="5" t="str">
        <f>IF(Registrations!$M34="Y",Registrations!$E34,"")</f>
        <v/>
      </c>
      <c r="D36" s="5" t="str">
        <f>IF(Registrations!$M34="Y",IF(Registrations!$F34&gt; "",Registrations!$F34,""),"")</f>
        <v/>
      </c>
      <c r="E36" s="64"/>
      <c r="F36" s="64"/>
      <c r="G36" s="44"/>
      <c r="H36" s="48">
        <f t="shared" si="2"/>
        <v>0</v>
      </c>
      <c r="I36" s="7">
        <f t="shared" si="3"/>
        <v>0</v>
      </c>
      <c r="J36" s="5" t="str">
        <f t="shared" si="4"/>
        <v/>
      </c>
      <c r="K36" s="44"/>
      <c r="L36" s="41">
        <f t="shared" si="5"/>
        <v>0</v>
      </c>
      <c r="M36" s="41">
        <f t="shared" si="6"/>
        <v>0</v>
      </c>
      <c r="N36" s="41">
        <f t="shared" si="8"/>
        <v>0</v>
      </c>
      <c r="O36" s="41">
        <f t="shared" si="9"/>
        <v>0</v>
      </c>
      <c r="P36" s="2">
        <f t="shared" si="7"/>
        <v>0</v>
      </c>
    </row>
    <row r="37" spans="1:16">
      <c r="A37" s="5">
        <v>25</v>
      </c>
      <c r="B37" s="42" t="str">
        <f>IF(Registrations!$M35="Y",Registrations!$D35,"")</f>
        <v/>
      </c>
      <c r="C37" s="5" t="str">
        <f>IF(Registrations!$M35="Y",Registrations!$E35,"")</f>
        <v/>
      </c>
      <c r="D37" s="5" t="str">
        <f>IF(Registrations!$M35="Y",IF(Registrations!$F35&gt; "",Registrations!$F35,""),"")</f>
        <v/>
      </c>
      <c r="E37" s="64"/>
      <c r="F37" s="64"/>
      <c r="G37" s="44"/>
      <c r="H37" s="48">
        <f t="shared" si="2"/>
        <v>0</v>
      </c>
      <c r="I37" s="7">
        <f t="shared" si="3"/>
        <v>0</v>
      </c>
      <c r="J37" s="5" t="str">
        <f t="shared" si="4"/>
        <v/>
      </c>
      <c r="K37" s="44"/>
      <c r="L37" s="41">
        <f t="shared" si="5"/>
        <v>0</v>
      </c>
      <c r="M37" s="41">
        <f t="shared" si="6"/>
        <v>0</v>
      </c>
      <c r="N37" s="41">
        <f t="shared" si="8"/>
        <v>0</v>
      </c>
      <c r="O37" s="41">
        <f t="shared" si="9"/>
        <v>0</v>
      </c>
      <c r="P37" s="2">
        <f t="shared" si="7"/>
        <v>0</v>
      </c>
    </row>
    <row r="38" spans="1:16">
      <c r="A38" s="5">
        <v>26</v>
      </c>
      <c r="B38" s="42" t="str">
        <f>IF(Registrations!$M36="Y",Registrations!$D36,"")</f>
        <v/>
      </c>
      <c r="C38" s="5" t="str">
        <f>IF(Registrations!$M36="Y",Registrations!$E36,"")</f>
        <v/>
      </c>
      <c r="D38" s="5" t="str">
        <f>IF(Registrations!$M36="Y",IF(Registrations!$F36&gt; "",Registrations!$F36,""),"")</f>
        <v/>
      </c>
      <c r="E38" s="64"/>
      <c r="F38" s="64"/>
      <c r="G38" s="44"/>
      <c r="H38" s="48">
        <f t="shared" si="2"/>
        <v>0</v>
      </c>
      <c r="I38" s="7">
        <f t="shared" si="3"/>
        <v>0</v>
      </c>
      <c r="J38" s="5" t="str">
        <f t="shared" si="4"/>
        <v/>
      </c>
      <c r="K38" s="44"/>
      <c r="L38" s="41">
        <f t="shared" si="5"/>
        <v>0</v>
      </c>
      <c r="M38" s="41">
        <f t="shared" si="6"/>
        <v>0</v>
      </c>
      <c r="N38" s="41">
        <f t="shared" si="8"/>
        <v>0</v>
      </c>
      <c r="O38" s="41">
        <f t="shared" si="9"/>
        <v>0</v>
      </c>
      <c r="P38" s="2">
        <f t="shared" si="7"/>
        <v>0</v>
      </c>
    </row>
    <row r="39" spans="1:16">
      <c r="A39" s="5">
        <v>27</v>
      </c>
      <c r="B39" s="42" t="str">
        <f>IF(Registrations!$M37="Y",Registrations!$D37,"")</f>
        <v>Dawes, Bill</v>
      </c>
      <c r="C39" s="5" t="str">
        <f>IF(Registrations!$M37="Y",Registrations!$E37,"")</f>
        <v>Schoies</v>
      </c>
      <c r="D39" s="5" t="str">
        <f>IF(Registrations!$M37="Y",IF(Registrations!$F37&gt; "",Registrations!$F37,""),"")</f>
        <v>Team 1</v>
      </c>
      <c r="E39" s="64">
        <v>0</v>
      </c>
      <c r="F39" s="64">
        <v>1.2564814814814815E-3</v>
      </c>
      <c r="G39" s="44">
        <v>1.1399999999999999</v>
      </c>
      <c r="H39" s="48">
        <f t="shared" si="2"/>
        <v>17.920799999999996</v>
      </c>
      <c r="I39" s="7">
        <f t="shared" si="3"/>
        <v>17.155411323789142</v>
      </c>
      <c r="J39" s="5">
        <f t="shared" si="4"/>
        <v>20</v>
      </c>
      <c r="K39" s="44"/>
      <c r="L39" s="41">
        <f t="shared" si="5"/>
        <v>0</v>
      </c>
      <c r="M39" s="41">
        <f t="shared" si="6"/>
        <v>31.439999999999998</v>
      </c>
      <c r="N39" s="41">
        <f t="shared" si="8"/>
        <v>0</v>
      </c>
      <c r="O39" s="41">
        <f t="shared" si="9"/>
        <v>35.841599999999993</v>
      </c>
      <c r="P39" s="2">
        <f t="shared" si="7"/>
        <v>17.920799999999996</v>
      </c>
    </row>
    <row r="40" spans="1:16">
      <c r="A40" s="5">
        <v>28</v>
      </c>
      <c r="B40" s="42" t="str">
        <f>IF(Registrations!$M38="Y",Registrations!$D38,"")</f>
        <v>Hand, Ray</v>
      </c>
      <c r="C40" s="5" t="str">
        <f>IF(Registrations!$M38="Y",Registrations!$E38,"")</f>
        <v>Schoies</v>
      </c>
      <c r="D40" s="5" t="str">
        <f>IF(Registrations!$M38="Y",IF(Registrations!$F38&gt; "",Registrations!$F38,""),"")</f>
        <v>Team 1</v>
      </c>
      <c r="E40" s="64">
        <v>0</v>
      </c>
      <c r="F40" s="64">
        <v>0</v>
      </c>
      <c r="G40" s="44">
        <v>1.1399999999999999</v>
      </c>
      <c r="H40" s="48">
        <f t="shared" si="2"/>
        <v>0</v>
      </c>
      <c r="I40" s="7">
        <f t="shared" si="3"/>
        <v>0</v>
      </c>
      <c r="J40" s="5">
        <f t="shared" si="4"/>
        <v>21</v>
      </c>
      <c r="K40" s="44"/>
      <c r="L40" s="41">
        <f t="shared" si="5"/>
        <v>0</v>
      </c>
      <c r="M40" s="41">
        <f t="shared" si="6"/>
        <v>0</v>
      </c>
      <c r="N40" s="41">
        <f t="shared" si="8"/>
        <v>0</v>
      </c>
      <c r="O40" s="41">
        <f t="shared" si="9"/>
        <v>0</v>
      </c>
      <c r="P40" s="2">
        <f t="shared" si="7"/>
        <v>0</v>
      </c>
    </row>
    <row r="41" spans="1:16">
      <c r="A41" s="5">
        <v>29</v>
      </c>
      <c r="B41" s="42" t="str">
        <f>IF(Registrations!$M39="Y",Registrations!$D39,"")</f>
        <v/>
      </c>
      <c r="C41" s="5" t="str">
        <f>IF(Registrations!$M39="Y",Registrations!$E39,"")</f>
        <v/>
      </c>
      <c r="D41" s="5" t="str">
        <f>IF(Registrations!$M39="Y",IF(Registrations!$F39&gt; "",Registrations!$F39,""),"")</f>
        <v/>
      </c>
      <c r="E41" s="64"/>
      <c r="F41" s="64"/>
      <c r="G41" s="44"/>
      <c r="H41" s="48">
        <f t="shared" si="2"/>
        <v>0</v>
      </c>
      <c r="I41" s="7">
        <f t="shared" si="3"/>
        <v>0</v>
      </c>
      <c r="J41" s="5" t="str">
        <f t="shared" si="4"/>
        <v/>
      </c>
      <c r="K41" s="44"/>
      <c r="L41" s="41">
        <f t="shared" si="5"/>
        <v>0</v>
      </c>
      <c r="M41" s="41">
        <f t="shared" si="6"/>
        <v>0</v>
      </c>
      <c r="N41" s="41">
        <f t="shared" si="8"/>
        <v>0</v>
      </c>
      <c r="O41" s="41">
        <f t="shared" si="9"/>
        <v>0</v>
      </c>
      <c r="P41" s="2">
        <f t="shared" si="7"/>
        <v>0</v>
      </c>
    </row>
    <row r="42" spans="1:16">
      <c r="A42" s="5">
        <v>30</v>
      </c>
      <c r="B42" s="42" t="str">
        <f>IF(Registrations!$M40="Y",Registrations!$D40,"")</f>
        <v>Bright, Robert</v>
      </c>
      <c r="C42" s="5" t="str">
        <f>IF(Registrations!$M40="Y",Registrations!$E40,"")</f>
        <v xml:space="preserve">RVAC </v>
      </c>
      <c r="D42" s="5" t="str">
        <f>IF(Registrations!$M40="Y",IF(Registrations!$F40&gt; "",Registrations!$F40,""),"")</f>
        <v>Eagles</v>
      </c>
      <c r="E42" s="64">
        <v>1.1805555555555556E-3</v>
      </c>
      <c r="F42" s="64">
        <v>7.9861111111111105E-4</v>
      </c>
      <c r="G42" s="44">
        <v>1.1399999999999999</v>
      </c>
      <c r="H42" s="48">
        <f t="shared" si="2"/>
        <v>62.129999999999995</v>
      </c>
      <c r="I42" s="7">
        <f t="shared" si="3"/>
        <v>59.476457833747354</v>
      </c>
      <c r="J42" s="5">
        <f t="shared" si="4"/>
        <v>11</v>
      </c>
      <c r="K42" s="44"/>
      <c r="L42" s="41">
        <f t="shared" si="5"/>
        <v>38</v>
      </c>
      <c r="M42" s="41">
        <f t="shared" si="6"/>
        <v>71</v>
      </c>
      <c r="N42" s="41">
        <f t="shared" si="8"/>
        <v>43.319999999999993</v>
      </c>
      <c r="O42" s="41">
        <f t="shared" si="9"/>
        <v>80.94</v>
      </c>
      <c r="P42" s="2">
        <f t="shared" si="7"/>
        <v>62.129999999999995</v>
      </c>
    </row>
    <row r="43" spans="1:16">
      <c r="A43" s="5">
        <v>31</v>
      </c>
      <c r="B43" s="42" t="str">
        <f>IF(Registrations!$M41="Y",Registrations!$D41,"")</f>
        <v/>
      </c>
      <c r="C43" s="5" t="str">
        <f>IF(Registrations!$M41="Y",Registrations!$E41,"")</f>
        <v/>
      </c>
      <c r="D43" s="5" t="str">
        <f>IF(Registrations!$M41="Y",IF(Registrations!$F41&gt; "",Registrations!$F41,""),"")</f>
        <v/>
      </c>
      <c r="E43" s="64"/>
      <c r="F43" s="64"/>
      <c r="G43" s="44"/>
      <c r="H43" s="48">
        <f t="shared" si="2"/>
        <v>0</v>
      </c>
      <c r="I43" s="7">
        <f t="shared" si="3"/>
        <v>0</v>
      </c>
      <c r="J43" s="5" t="str">
        <f t="shared" si="4"/>
        <v/>
      </c>
      <c r="K43" s="44"/>
      <c r="L43" s="41">
        <f t="shared" si="5"/>
        <v>0</v>
      </c>
      <c r="M43" s="41">
        <f t="shared" si="6"/>
        <v>0</v>
      </c>
      <c r="N43" s="41">
        <f t="shared" si="8"/>
        <v>0</v>
      </c>
      <c r="O43" s="41">
        <f t="shared" si="9"/>
        <v>0</v>
      </c>
      <c r="P43" s="2">
        <f t="shared" si="7"/>
        <v>0</v>
      </c>
    </row>
    <row r="44" spans="1:16">
      <c r="A44" s="5">
        <v>32</v>
      </c>
      <c r="B44" s="42" t="str">
        <f>IF(Registrations!$M42="Y",Registrations!$D42,"")</f>
        <v>Morton, Gary</v>
      </c>
      <c r="C44" s="5" t="str">
        <f>IF(Registrations!$M42="Y",Registrations!$E42,"")</f>
        <v xml:space="preserve">RVAC </v>
      </c>
      <c r="D44" s="5" t="str">
        <f>IF(Registrations!$M42="Y",IF(Registrations!$F42&gt; "",Registrations!$F42,""),"")</f>
        <v>Eagles</v>
      </c>
      <c r="E44" s="64">
        <v>0</v>
      </c>
      <c r="F44" s="64">
        <v>9.1145833333333324E-4</v>
      </c>
      <c r="G44" s="44">
        <v>1.1399999999999999</v>
      </c>
      <c r="H44" s="48">
        <f t="shared" si="2"/>
        <v>34.912500000000001</v>
      </c>
      <c r="I44" s="7">
        <f t="shared" si="3"/>
        <v>33.421404057954362</v>
      </c>
      <c r="J44" s="5">
        <f t="shared" si="4"/>
        <v>18</v>
      </c>
      <c r="K44" s="44"/>
      <c r="L44" s="41">
        <f t="shared" si="5"/>
        <v>0</v>
      </c>
      <c r="M44" s="41">
        <f t="shared" si="6"/>
        <v>61.250000000000007</v>
      </c>
      <c r="N44" s="41">
        <f t="shared" si="8"/>
        <v>0</v>
      </c>
      <c r="O44" s="41">
        <f t="shared" si="9"/>
        <v>69.825000000000003</v>
      </c>
      <c r="P44" s="2">
        <f t="shared" si="7"/>
        <v>34.912500000000001</v>
      </c>
    </row>
    <row r="45" spans="1:16">
      <c r="A45" s="5">
        <v>33</v>
      </c>
      <c r="B45" s="42" t="str">
        <f>IF(Registrations!$M43="Y",Registrations!$D43,"")</f>
        <v/>
      </c>
      <c r="C45" s="5" t="str">
        <f>IF(Registrations!$M43="Y",Registrations!$E43,"")</f>
        <v/>
      </c>
      <c r="D45" s="5" t="str">
        <f>IF(Registrations!$M43="Y",IF(Registrations!$F43&gt; "",Registrations!$F43,""),"")</f>
        <v/>
      </c>
      <c r="E45" s="64"/>
      <c r="F45" s="64"/>
      <c r="G45" s="44"/>
      <c r="H45" s="48">
        <f t="shared" si="2"/>
        <v>0</v>
      </c>
      <c r="I45" s="7">
        <f t="shared" si="3"/>
        <v>0</v>
      </c>
      <c r="J45" s="5" t="str">
        <f t="shared" si="4"/>
        <v/>
      </c>
      <c r="K45" s="44"/>
      <c r="L45" s="41">
        <f t="shared" si="5"/>
        <v>0</v>
      </c>
      <c r="M45" s="41">
        <f t="shared" si="6"/>
        <v>0</v>
      </c>
      <c r="N45" s="41">
        <f t="shared" si="8"/>
        <v>0</v>
      </c>
      <c r="O45" s="41">
        <f t="shared" si="9"/>
        <v>0</v>
      </c>
      <c r="P45" s="2">
        <f t="shared" si="7"/>
        <v>0</v>
      </c>
    </row>
    <row r="46" spans="1:16">
      <c r="A46" s="5">
        <v>34</v>
      </c>
      <c r="B46" s="42" t="str">
        <f>IF(Registrations!$M44="Y",Registrations!$D44,"")</f>
        <v/>
      </c>
      <c r="C46" s="5" t="str">
        <f>IF(Registrations!$M44="Y",Registrations!$E44,"")</f>
        <v/>
      </c>
      <c r="D46" s="5" t="str">
        <f>IF(Registrations!$M44="Y",IF(Registrations!$F44&gt; "",Registrations!$F44,""),"")</f>
        <v/>
      </c>
      <c r="E46" s="64"/>
      <c r="F46" s="64"/>
      <c r="G46" s="44"/>
      <c r="H46" s="48">
        <f t="shared" si="2"/>
        <v>0</v>
      </c>
      <c r="I46" s="7">
        <f t="shared" si="3"/>
        <v>0</v>
      </c>
      <c r="J46" s="5" t="str">
        <f t="shared" si="4"/>
        <v/>
      </c>
      <c r="K46" s="44"/>
      <c r="L46" s="41">
        <f t="shared" si="5"/>
        <v>0</v>
      </c>
      <c r="M46" s="41">
        <f t="shared" si="6"/>
        <v>0</v>
      </c>
      <c r="N46" s="41">
        <f t="shared" si="8"/>
        <v>0</v>
      </c>
      <c r="O46" s="41">
        <f t="shared" si="9"/>
        <v>0</v>
      </c>
      <c r="P46" s="2">
        <f t="shared" si="7"/>
        <v>0</v>
      </c>
    </row>
    <row r="47" spans="1:16">
      <c r="A47" s="5">
        <v>35</v>
      </c>
      <c r="B47" s="42" t="str">
        <f>IF(Registrations!$M45="Y",Registrations!$D45,"")</f>
        <v>Stopp, Andrew</v>
      </c>
      <c r="C47" s="5" t="str">
        <f>IF(Registrations!$M45="Y",Registrations!$E45,"")</f>
        <v xml:space="preserve">RVAC </v>
      </c>
      <c r="D47" s="5" t="str">
        <f>IF(Registrations!$M45="Y",IF(Registrations!$F45&gt; "",Registrations!$F45,""),"")</f>
        <v>Falcons</v>
      </c>
      <c r="E47" s="64">
        <v>8.0543981481481482E-4</v>
      </c>
      <c r="F47" s="64">
        <v>8.050925925925926E-4</v>
      </c>
      <c r="G47" s="44">
        <v>1.1399999999999999</v>
      </c>
      <c r="H47" s="48">
        <f t="shared" si="2"/>
        <v>80.284499999999994</v>
      </c>
      <c r="I47" s="7">
        <f t="shared" si="3"/>
        <v>76.85558794388362</v>
      </c>
      <c r="J47" s="5">
        <f t="shared" si="4"/>
        <v>9</v>
      </c>
      <c r="K47" s="44"/>
      <c r="L47" s="41">
        <f t="shared" si="5"/>
        <v>70.41</v>
      </c>
      <c r="M47" s="41">
        <f t="shared" si="6"/>
        <v>70.44</v>
      </c>
      <c r="N47" s="41">
        <f t="shared" si="8"/>
        <v>80.267399999999995</v>
      </c>
      <c r="O47" s="41">
        <f t="shared" si="9"/>
        <v>80.301599999999993</v>
      </c>
      <c r="P47" s="2">
        <f t="shared" si="7"/>
        <v>80.284499999999994</v>
      </c>
    </row>
    <row r="48" spans="1:16">
      <c r="A48" s="5">
        <v>36</v>
      </c>
      <c r="B48" s="42" t="str">
        <f>IF(Registrations!$M46="Y",Registrations!$D46,"")</f>
        <v/>
      </c>
      <c r="C48" s="5" t="str">
        <f>IF(Registrations!$M46="Y",Registrations!$E46,"")</f>
        <v/>
      </c>
      <c r="D48" s="5" t="str">
        <f>IF(Registrations!$M46="Y",IF(Registrations!$F46&gt; "",Registrations!$F46,""),"")</f>
        <v/>
      </c>
      <c r="E48" s="64"/>
      <c r="F48" s="64"/>
      <c r="G48" s="44"/>
      <c r="H48" s="48">
        <f t="shared" si="2"/>
        <v>0</v>
      </c>
      <c r="I48" s="7">
        <f t="shared" si="3"/>
        <v>0</v>
      </c>
      <c r="J48" s="5" t="str">
        <f t="shared" si="4"/>
        <v/>
      </c>
      <c r="K48" s="44"/>
      <c r="L48" s="41">
        <f t="shared" si="5"/>
        <v>0</v>
      </c>
      <c r="M48" s="41">
        <f t="shared" si="6"/>
        <v>0</v>
      </c>
      <c r="N48" s="41">
        <f t="shared" si="8"/>
        <v>0</v>
      </c>
      <c r="O48" s="41">
        <f t="shared" si="9"/>
        <v>0</v>
      </c>
      <c r="P48" s="2">
        <f t="shared" si="7"/>
        <v>0</v>
      </c>
    </row>
    <row r="49" spans="1:16">
      <c r="A49" s="5">
        <v>37</v>
      </c>
      <c r="B49" s="42" t="str">
        <f>IF(Registrations!$M47="Y",Registrations!$D47,"")</f>
        <v>Crombie, Owen</v>
      </c>
      <c r="C49" s="5" t="str">
        <f>IF(Registrations!$M47="Y",Registrations!$E47,"")</f>
        <v xml:space="preserve">RVAC </v>
      </c>
      <c r="D49" s="5" t="str">
        <f>IF(Registrations!$M47="Y",IF(Registrations!$F47&gt; "",Registrations!$F47,""),"")</f>
        <v>Falcons</v>
      </c>
      <c r="E49" s="64">
        <v>7.7731481481481477E-4</v>
      </c>
      <c r="F49" s="64">
        <v>7.4976851851851854E-4</v>
      </c>
      <c r="G49" s="44">
        <v>1.1399999999999999</v>
      </c>
      <c r="H49" s="48">
        <f t="shared" si="2"/>
        <v>84.394199999999998</v>
      </c>
      <c r="I49" s="7">
        <f t="shared" si="3"/>
        <v>80.789764650134245</v>
      </c>
      <c r="J49" s="5">
        <f t="shared" si="4"/>
        <v>7</v>
      </c>
      <c r="K49" s="44"/>
      <c r="L49" s="41">
        <f t="shared" si="5"/>
        <v>72.84</v>
      </c>
      <c r="M49" s="41">
        <f t="shared" si="6"/>
        <v>75.22</v>
      </c>
      <c r="N49" s="41">
        <f t="shared" si="8"/>
        <v>83.037599999999998</v>
      </c>
      <c r="O49" s="41">
        <f t="shared" si="9"/>
        <v>85.750799999999998</v>
      </c>
      <c r="P49" s="2">
        <f t="shared" si="7"/>
        <v>84.394199999999998</v>
      </c>
    </row>
    <row r="50" spans="1:16">
      <c r="A50" s="5">
        <v>38</v>
      </c>
      <c r="B50" s="42" t="str">
        <f>IF(Registrations!$M48="Y",Registrations!$D48,"")</f>
        <v>Campbell, Dave</v>
      </c>
      <c r="C50" s="5" t="str">
        <f>IF(Registrations!$M48="Y",Registrations!$E48,"")</f>
        <v>Taur</v>
      </c>
      <c r="D50" s="5" t="str">
        <f>IF(Registrations!$M48="Y",IF(Registrations!$F48&gt; "",Registrations!$F48,""),"")</f>
        <v/>
      </c>
      <c r="E50" s="64">
        <v>5.5300925925925927E-4</v>
      </c>
      <c r="F50" s="64">
        <v>5.5300925925925927E-4</v>
      </c>
      <c r="G50" s="44">
        <v>1.1000000000000001</v>
      </c>
      <c r="H50" s="48">
        <f t="shared" si="2"/>
        <v>101.44200000000001</v>
      </c>
      <c r="I50" s="7">
        <f t="shared" si="3"/>
        <v>97.109461380508606</v>
      </c>
      <c r="J50" s="5">
        <f t="shared" si="4"/>
        <v>2</v>
      </c>
      <c r="K50" s="44"/>
      <c r="L50" s="41">
        <f t="shared" si="5"/>
        <v>92.22</v>
      </c>
      <c r="M50" s="41">
        <f t="shared" si="6"/>
        <v>92.22</v>
      </c>
      <c r="N50" s="41">
        <f t="shared" si="8"/>
        <v>101.44200000000001</v>
      </c>
      <c r="O50" s="41">
        <f t="shared" si="9"/>
        <v>101.44200000000001</v>
      </c>
      <c r="P50" s="2">
        <f t="shared" si="7"/>
        <v>101.44200000000001</v>
      </c>
    </row>
    <row r="51" spans="1:16">
      <c r="A51" s="5">
        <v>39</v>
      </c>
      <c r="B51" s="42" t="str">
        <f>IF(Registrations!$M49="Y",Registrations!$D49,"")</f>
        <v/>
      </c>
      <c r="C51" s="5" t="str">
        <f>IF(Registrations!$M49="Y",Registrations!$E49,"")</f>
        <v/>
      </c>
      <c r="D51" s="5" t="str">
        <f>IF(Registrations!$M49="Y",IF(Registrations!$F49&gt; "",Registrations!$F49,""),"")</f>
        <v/>
      </c>
      <c r="E51" s="64"/>
      <c r="F51" s="64"/>
      <c r="G51" s="44"/>
      <c r="H51" s="48">
        <f t="shared" si="2"/>
        <v>0</v>
      </c>
      <c r="I51" s="7">
        <f t="shared" si="3"/>
        <v>0</v>
      </c>
      <c r="J51" s="5" t="str">
        <f t="shared" si="4"/>
        <v/>
      </c>
      <c r="K51" s="44"/>
      <c r="L51" s="41">
        <f t="shared" si="5"/>
        <v>0</v>
      </c>
      <c r="M51" s="41">
        <f t="shared" si="6"/>
        <v>0</v>
      </c>
      <c r="N51" s="41">
        <f t="shared" si="8"/>
        <v>0</v>
      </c>
      <c r="O51" s="41">
        <f t="shared" si="9"/>
        <v>0</v>
      </c>
      <c r="P51" s="2">
        <f t="shared" si="7"/>
        <v>0</v>
      </c>
    </row>
    <row r="52" spans="1:16">
      <c r="A52" s="5">
        <v>40</v>
      </c>
      <c r="B52" s="42" t="str">
        <f>IF(Registrations!$M50="Y",Registrations!$D50,"")</f>
        <v/>
      </c>
      <c r="C52" s="5" t="str">
        <f>IF(Registrations!$M50="Y",Registrations!$E50,"")</f>
        <v/>
      </c>
      <c r="D52" s="5" t="str">
        <f>IF(Registrations!$M50="Y",IF(Registrations!$F50&gt; "",Registrations!$F50,""),"")</f>
        <v/>
      </c>
      <c r="E52" s="64"/>
      <c r="F52" s="64"/>
      <c r="G52" s="44"/>
      <c r="H52" s="48">
        <f t="shared" si="2"/>
        <v>0</v>
      </c>
      <c r="I52" s="7">
        <f t="shared" si="3"/>
        <v>0</v>
      </c>
      <c r="J52" s="5" t="str">
        <f t="shared" si="4"/>
        <v/>
      </c>
      <c r="K52" s="44"/>
      <c r="L52" s="41">
        <f t="shared" si="5"/>
        <v>0</v>
      </c>
      <c r="M52" s="41">
        <f t="shared" si="6"/>
        <v>0</v>
      </c>
      <c r="N52" s="41">
        <f t="shared" si="8"/>
        <v>0</v>
      </c>
      <c r="O52" s="41">
        <f t="shared" si="9"/>
        <v>0</v>
      </c>
      <c r="P52" s="2">
        <f t="shared" si="7"/>
        <v>0</v>
      </c>
    </row>
    <row r="53" spans="1:16">
      <c r="A53" s="5">
        <v>41</v>
      </c>
      <c r="B53" s="42" t="str">
        <f>IF(Registrations!$M51="Y",Registrations!$D51,"")</f>
        <v/>
      </c>
      <c r="C53" s="5" t="str">
        <f>IF(Registrations!$M51="Y",Registrations!$E51,"")</f>
        <v/>
      </c>
      <c r="D53" s="5" t="str">
        <f>IF(Registrations!$M51="Y",IF(Registrations!$F51&gt; "",Registrations!$F51,""),"")</f>
        <v/>
      </c>
      <c r="E53" s="64"/>
      <c r="F53" s="64"/>
      <c r="G53" s="44"/>
      <c r="H53" s="48">
        <f t="shared" si="2"/>
        <v>0</v>
      </c>
      <c r="I53" s="7">
        <f t="shared" si="3"/>
        <v>0</v>
      </c>
      <c r="J53" s="5" t="str">
        <f t="shared" si="4"/>
        <v/>
      </c>
      <c r="K53" s="44"/>
      <c r="L53" s="41">
        <f t="shared" si="5"/>
        <v>0</v>
      </c>
      <c r="M53" s="41">
        <f t="shared" si="6"/>
        <v>0</v>
      </c>
      <c r="N53" s="41">
        <f t="shared" si="8"/>
        <v>0</v>
      </c>
      <c r="O53" s="41">
        <f t="shared" si="9"/>
        <v>0</v>
      </c>
      <c r="P53" s="2">
        <f t="shared" si="7"/>
        <v>0</v>
      </c>
    </row>
    <row r="54" spans="1:16">
      <c r="A54" s="5">
        <v>42</v>
      </c>
      <c r="B54" s="42" t="str">
        <f>IF(Registrations!$M52="Y",Registrations!$D52,"")</f>
        <v/>
      </c>
      <c r="C54" s="5" t="str">
        <f>IF(Registrations!$M52="Y",Registrations!$E52,"")</f>
        <v/>
      </c>
      <c r="D54" s="5" t="str">
        <f>IF(Registrations!$M52="Y",IF(Registrations!$F52&gt; "",Registrations!$F52,""),"")</f>
        <v/>
      </c>
      <c r="E54" s="64"/>
      <c r="F54" s="64"/>
      <c r="G54" s="44"/>
      <c r="H54" s="48">
        <f t="shared" si="2"/>
        <v>0</v>
      </c>
      <c r="I54" s="7">
        <f t="shared" si="3"/>
        <v>0</v>
      </c>
      <c r="J54" s="5" t="str">
        <f t="shared" si="4"/>
        <v/>
      </c>
      <c r="K54" s="44"/>
      <c r="L54" s="41">
        <f t="shared" si="5"/>
        <v>0</v>
      </c>
      <c r="M54" s="41">
        <f t="shared" si="6"/>
        <v>0</v>
      </c>
      <c r="N54" s="41">
        <f t="shared" si="8"/>
        <v>0</v>
      </c>
      <c r="O54" s="41">
        <f t="shared" si="9"/>
        <v>0</v>
      </c>
      <c r="P54" s="2">
        <f t="shared" si="7"/>
        <v>0</v>
      </c>
    </row>
    <row r="55" spans="1:16">
      <c r="A55" s="5">
        <v>43</v>
      </c>
      <c r="B55" s="42" t="str">
        <f>IF(Registrations!$M53="Y",Registrations!$D53,"")</f>
        <v/>
      </c>
      <c r="C55" s="5" t="str">
        <f>IF(Registrations!$M53="Y",Registrations!$E53,"")</f>
        <v/>
      </c>
      <c r="D55" s="5" t="str">
        <f>IF(Registrations!$M53="Y",IF(Registrations!$F53&gt; "",Registrations!$F53,""),"")</f>
        <v/>
      </c>
      <c r="E55" s="64"/>
      <c r="F55" s="64"/>
      <c r="G55" s="44"/>
      <c r="H55" s="48">
        <f t="shared" si="2"/>
        <v>0</v>
      </c>
      <c r="I55" s="7">
        <f t="shared" si="3"/>
        <v>0</v>
      </c>
      <c r="J55" s="5" t="str">
        <f t="shared" si="4"/>
        <v/>
      </c>
      <c r="K55" s="44"/>
      <c r="L55" s="41">
        <f t="shared" si="5"/>
        <v>0</v>
      </c>
      <c r="M55" s="41">
        <f t="shared" si="6"/>
        <v>0</v>
      </c>
      <c r="N55" s="41">
        <f t="shared" si="8"/>
        <v>0</v>
      </c>
      <c r="O55" s="41">
        <f t="shared" si="9"/>
        <v>0</v>
      </c>
      <c r="P55" s="2">
        <f t="shared" si="7"/>
        <v>0</v>
      </c>
    </row>
    <row r="56" spans="1:16">
      <c r="A56" s="5">
        <v>44</v>
      </c>
      <c r="B56" s="42" t="str">
        <f>IF(Registrations!$M54="Y",Registrations!$D54,"")</f>
        <v/>
      </c>
      <c r="C56" s="5" t="str">
        <f>IF(Registrations!$M54="Y",Registrations!$E54,"")</f>
        <v/>
      </c>
      <c r="D56" s="5" t="str">
        <f>IF(Registrations!$M54="Y",IF(Registrations!$F54&gt; "",Registrations!$F54,""),"")</f>
        <v/>
      </c>
      <c r="E56" s="64"/>
      <c r="F56" s="64"/>
      <c r="G56" s="44"/>
      <c r="H56" s="48">
        <f t="shared" si="2"/>
        <v>0</v>
      </c>
      <c r="I56" s="7">
        <f t="shared" si="3"/>
        <v>0</v>
      </c>
      <c r="J56" s="5" t="str">
        <f t="shared" si="4"/>
        <v/>
      </c>
      <c r="K56" s="44"/>
      <c r="L56" s="41">
        <f t="shared" si="5"/>
        <v>0</v>
      </c>
      <c r="M56" s="41">
        <f t="shared" si="6"/>
        <v>0</v>
      </c>
      <c r="N56" s="41">
        <f t="shared" si="8"/>
        <v>0</v>
      </c>
      <c r="O56" s="41">
        <f t="shared" si="9"/>
        <v>0</v>
      </c>
      <c r="P56" s="2">
        <f t="shared" si="7"/>
        <v>0</v>
      </c>
    </row>
    <row r="57" spans="1:16">
      <c r="A57" s="5">
        <v>45</v>
      </c>
      <c r="B57" s="42" t="str">
        <f>IF(Registrations!$M55="Y",Registrations!$D55,"")</f>
        <v/>
      </c>
      <c r="C57" s="5" t="str">
        <f>IF(Registrations!$M55="Y",Registrations!$E55,"")</f>
        <v/>
      </c>
      <c r="D57" s="5" t="str">
        <f>IF(Registrations!$M55="Y",IF(Registrations!$F55&gt; "",Registrations!$F55,""),"")</f>
        <v/>
      </c>
      <c r="E57" s="64"/>
      <c r="F57" s="64"/>
      <c r="G57" s="44"/>
      <c r="H57" s="48">
        <f t="shared" si="2"/>
        <v>0</v>
      </c>
      <c r="I57" s="7">
        <f t="shared" si="3"/>
        <v>0</v>
      </c>
      <c r="J57" s="5" t="str">
        <f t="shared" si="4"/>
        <v/>
      </c>
      <c r="K57" s="44"/>
      <c r="L57" s="41">
        <f t="shared" si="5"/>
        <v>0</v>
      </c>
      <c r="M57" s="41">
        <f t="shared" si="6"/>
        <v>0</v>
      </c>
      <c r="N57" s="41">
        <f t="shared" si="8"/>
        <v>0</v>
      </c>
      <c r="O57" s="41">
        <f t="shared" si="9"/>
        <v>0</v>
      </c>
      <c r="P57" s="2">
        <f t="shared" si="7"/>
        <v>0</v>
      </c>
    </row>
    <row r="58" spans="1:16">
      <c r="A58" s="5">
        <v>46</v>
      </c>
      <c r="B58" s="42" t="str">
        <f>IF(Registrations!$M56="Y",Registrations!$D56,"")</f>
        <v/>
      </c>
      <c r="C58" s="5" t="str">
        <f>IF(Registrations!$M56="Y",Registrations!$E56,"")</f>
        <v/>
      </c>
      <c r="D58" s="5" t="str">
        <f>IF(Registrations!$M56="Y",IF(Registrations!$F56&gt; "",Registrations!$F56,""),"")</f>
        <v/>
      </c>
      <c r="E58" s="64"/>
      <c r="F58" s="64"/>
      <c r="G58" s="44"/>
      <c r="H58" s="48">
        <f t="shared" si="2"/>
        <v>0</v>
      </c>
      <c r="I58" s="7">
        <f t="shared" si="3"/>
        <v>0</v>
      </c>
      <c r="J58" s="5" t="str">
        <f t="shared" si="4"/>
        <v/>
      </c>
      <c r="K58" s="44"/>
      <c r="L58" s="41">
        <f t="shared" si="5"/>
        <v>0</v>
      </c>
      <c r="M58" s="41">
        <f t="shared" si="6"/>
        <v>0</v>
      </c>
      <c r="N58" s="41">
        <f t="shared" si="8"/>
        <v>0</v>
      </c>
      <c r="O58" s="41">
        <f t="shared" si="9"/>
        <v>0</v>
      </c>
      <c r="P58" s="2">
        <f t="shared" si="7"/>
        <v>0</v>
      </c>
    </row>
    <row r="59" spans="1:16">
      <c r="A59" s="5">
        <v>47</v>
      </c>
      <c r="B59" s="42" t="str">
        <f>IF(Registrations!$M57="Y",Registrations!$D57,"")</f>
        <v/>
      </c>
      <c r="C59" s="5" t="str">
        <f>IF(Registrations!$M57="Y",Registrations!$E57,"")</f>
        <v/>
      </c>
      <c r="D59" s="5" t="str">
        <f>IF(Registrations!$M57="Y",IF(Registrations!$F57&gt; "",Registrations!$F57,""),"")</f>
        <v/>
      </c>
      <c r="E59" s="64"/>
      <c r="F59" s="64"/>
      <c r="G59" s="44"/>
      <c r="H59" s="48">
        <f t="shared" si="2"/>
        <v>0</v>
      </c>
      <c r="I59" s="7">
        <f t="shared" si="3"/>
        <v>0</v>
      </c>
      <c r="J59" s="5" t="str">
        <f t="shared" si="4"/>
        <v/>
      </c>
      <c r="K59" s="44"/>
      <c r="L59" s="41">
        <f t="shared" si="5"/>
        <v>0</v>
      </c>
      <c r="M59" s="41">
        <f t="shared" si="6"/>
        <v>0</v>
      </c>
      <c r="N59" s="41">
        <f t="shared" si="8"/>
        <v>0</v>
      </c>
      <c r="O59" s="41">
        <f t="shared" si="9"/>
        <v>0</v>
      </c>
      <c r="P59" s="2">
        <f t="shared" si="7"/>
        <v>0</v>
      </c>
    </row>
    <row r="60" spans="1:16">
      <c r="A60" s="5">
        <v>48</v>
      </c>
      <c r="B60" s="42" t="str">
        <f>IF(Registrations!$M58="Y",Registrations!$D58,"")</f>
        <v/>
      </c>
      <c r="C60" s="5" t="str">
        <f>IF(Registrations!$M58="Y",Registrations!$E58,"")</f>
        <v/>
      </c>
      <c r="D60" s="5" t="str">
        <f>IF(Registrations!$M58="Y",IF(Registrations!$F58&gt; "",Registrations!$F58,""),"")</f>
        <v/>
      </c>
      <c r="E60" s="64"/>
      <c r="F60" s="64"/>
      <c r="G60" s="44"/>
      <c r="H60" s="48">
        <f t="shared" si="2"/>
        <v>0</v>
      </c>
      <c r="I60" s="7">
        <f t="shared" si="3"/>
        <v>0</v>
      </c>
      <c r="J60" s="5" t="str">
        <f t="shared" si="4"/>
        <v/>
      </c>
      <c r="K60" s="44"/>
      <c r="L60" s="41">
        <f t="shared" si="5"/>
        <v>0</v>
      </c>
      <c r="M60" s="41">
        <f t="shared" si="6"/>
        <v>0</v>
      </c>
      <c r="N60" s="41">
        <f t="shared" si="8"/>
        <v>0</v>
      </c>
      <c r="O60" s="41">
        <f t="shared" si="9"/>
        <v>0</v>
      </c>
      <c r="P60" s="2">
        <f t="shared" si="7"/>
        <v>0</v>
      </c>
    </row>
    <row r="61" spans="1:16">
      <c r="A61" s="5">
        <v>49</v>
      </c>
      <c r="B61" s="42" t="str">
        <f>IF(Registrations!$M59="Y",Registrations!$D59,"")</f>
        <v/>
      </c>
      <c r="C61" s="5" t="str">
        <f>IF(Registrations!$M59="Y",Registrations!$E59,"")</f>
        <v/>
      </c>
      <c r="D61" s="5" t="str">
        <f>IF(Registrations!$M59="Y",IF(Registrations!$F59&gt; "",Registrations!$F59,""),"")</f>
        <v/>
      </c>
      <c r="E61" s="64"/>
      <c r="F61" s="64"/>
      <c r="G61" s="44"/>
      <c r="H61" s="48">
        <f t="shared" si="2"/>
        <v>0</v>
      </c>
      <c r="I61" s="7">
        <f t="shared" si="3"/>
        <v>0</v>
      </c>
      <c r="J61" s="5" t="str">
        <f t="shared" si="4"/>
        <v/>
      </c>
      <c r="K61" s="44"/>
      <c r="L61" s="41">
        <f t="shared" si="5"/>
        <v>0</v>
      </c>
      <c r="M61" s="41">
        <f t="shared" si="6"/>
        <v>0</v>
      </c>
      <c r="N61" s="41">
        <f t="shared" si="8"/>
        <v>0</v>
      </c>
      <c r="O61" s="41">
        <f t="shared" si="9"/>
        <v>0</v>
      </c>
      <c r="P61" s="2">
        <f t="shared" si="7"/>
        <v>0</v>
      </c>
    </row>
    <row r="62" spans="1:16">
      <c r="A62" s="5">
        <v>50</v>
      </c>
      <c r="B62" s="42" t="str">
        <f>IF(Registrations!$M60="Y",Registrations!$D60,"")</f>
        <v/>
      </c>
      <c r="C62" s="5" t="str">
        <f>IF(Registrations!$M60="Y",Registrations!$E60,"")</f>
        <v/>
      </c>
      <c r="D62" s="5" t="str">
        <f>IF(Registrations!$M60="Y",IF(Registrations!$F60&gt; "",Registrations!$F60,""),"")</f>
        <v/>
      </c>
      <c r="E62" s="64"/>
      <c r="F62" s="64"/>
      <c r="G62" s="44"/>
      <c r="H62" s="48">
        <f t="shared" si="2"/>
        <v>0</v>
      </c>
      <c r="I62" s="7">
        <f t="shared" si="3"/>
        <v>0</v>
      </c>
      <c r="J62" s="5" t="str">
        <f t="shared" si="4"/>
        <v/>
      </c>
      <c r="K62" s="44"/>
      <c r="L62" s="41">
        <f t="shared" si="5"/>
        <v>0</v>
      </c>
      <c r="M62" s="41">
        <f t="shared" si="6"/>
        <v>0</v>
      </c>
      <c r="N62" s="41">
        <f t="shared" si="8"/>
        <v>0</v>
      </c>
      <c r="O62" s="41">
        <f t="shared" si="9"/>
        <v>0</v>
      </c>
      <c r="P62" s="2">
        <f t="shared" si="7"/>
        <v>0</v>
      </c>
    </row>
    <row r="63" spans="1:16">
      <c r="A63" s="5">
        <v>51</v>
      </c>
      <c r="B63" s="42" t="str">
        <f>IF(Registrations!$M61="Y",Registrations!$D61,"")</f>
        <v/>
      </c>
      <c r="C63" s="5" t="str">
        <f>IF(Registrations!$M61="Y",Registrations!$E61,"")</f>
        <v/>
      </c>
      <c r="D63" s="5" t="str">
        <f>IF(Registrations!$M61="Y",IF(Registrations!$F61&gt; "",Registrations!$F61,""),"")</f>
        <v/>
      </c>
      <c r="E63" s="64"/>
      <c r="F63" s="64"/>
      <c r="G63" s="44"/>
      <c r="H63" s="48">
        <f t="shared" si="2"/>
        <v>0</v>
      </c>
      <c r="I63" s="7">
        <f t="shared" si="3"/>
        <v>0</v>
      </c>
      <c r="J63" s="5" t="str">
        <f t="shared" si="4"/>
        <v/>
      </c>
      <c r="K63" s="44"/>
      <c r="L63" s="41">
        <f t="shared" si="5"/>
        <v>0</v>
      </c>
      <c r="M63" s="41">
        <f t="shared" si="6"/>
        <v>0</v>
      </c>
      <c r="N63" s="41">
        <f t="shared" si="8"/>
        <v>0</v>
      </c>
      <c r="O63" s="41">
        <f t="shared" si="9"/>
        <v>0</v>
      </c>
      <c r="P63" s="2">
        <f t="shared" si="7"/>
        <v>0</v>
      </c>
    </row>
    <row r="64" spans="1:16">
      <c r="A64" s="5">
        <v>52</v>
      </c>
      <c r="B64" s="42" t="str">
        <f>IF(Registrations!$M62="Y",Registrations!$D62,"")</f>
        <v/>
      </c>
      <c r="C64" s="5" t="str">
        <f>IF(Registrations!$M62="Y",Registrations!$E62,"")</f>
        <v/>
      </c>
      <c r="D64" s="5" t="str">
        <f>IF(Registrations!$M62="Y",IF(Registrations!$F62&gt; "",Registrations!$F62,""),"")</f>
        <v/>
      </c>
      <c r="E64" s="64"/>
      <c r="F64" s="64"/>
      <c r="G64" s="44"/>
      <c r="H64" s="48">
        <f t="shared" si="2"/>
        <v>0</v>
      </c>
      <c r="I64" s="7">
        <f t="shared" si="3"/>
        <v>0</v>
      </c>
      <c r="J64" s="5" t="str">
        <f t="shared" si="4"/>
        <v/>
      </c>
      <c r="K64" s="44"/>
      <c r="L64" s="41">
        <f t="shared" si="5"/>
        <v>0</v>
      </c>
      <c r="M64" s="41">
        <f t="shared" si="6"/>
        <v>0</v>
      </c>
      <c r="N64" s="41">
        <f t="shared" si="8"/>
        <v>0</v>
      </c>
      <c r="O64" s="41">
        <f t="shared" si="9"/>
        <v>0</v>
      </c>
      <c r="P64" s="2">
        <f t="shared" si="7"/>
        <v>0</v>
      </c>
    </row>
    <row r="65" spans="1:16">
      <c r="A65" s="5">
        <v>53</v>
      </c>
      <c r="B65" s="42" t="str">
        <f>IF(Registrations!$M63="Y",Registrations!$D63,"")</f>
        <v/>
      </c>
      <c r="C65" s="5" t="str">
        <f>IF(Registrations!$M63="Y",Registrations!$E63,"")</f>
        <v/>
      </c>
      <c r="D65" s="5" t="str">
        <f>IF(Registrations!$M63="Y",IF(Registrations!$F63&gt; "",Registrations!$F63,""),"")</f>
        <v/>
      </c>
      <c r="E65" s="64"/>
      <c r="F65" s="64"/>
      <c r="G65" s="44"/>
      <c r="H65" s="48">
        <f t="shared" si="2"/>
        <v>0</v>
      </c>
      <c r="I65" s="7">
        <f t="shared" si="3"/>
        <v>0</v>
      </c>
      <c r="J65" s="5" t="str">
        <f t="shared" si="4"/>
        <v/>
      </c>
      <c r="K65" s="44"/>
      <c r="L65" s="41">
        <f t="shared" si="5"/>
        <v>0</v>
      </c>
      <c r="M65" s="41">
        <f t="shared" si="6"/>
        <v>0</v>
      </c>
      <c r="N65" s="41">
        <f t="shared" si="8"/>
        <v>0</v>
      </c>
      <c r="O65" s="41">
        <f t="shared" si="9"/>
        <v>0</v>
      </c>
      <c r="P65" s="2">
        <f t="shared" si="7"/>
        <v>0</v>
      </c>
    </row>
    <row r="66" spans="1:16">
      <c r="A66" s="5">
        <v>54</v>
      </c>
      <c r="B66" s="42" t="str">
        <f>IF(Registrations!$M64="Y",Registrations!$D64,"")</f>
        <v/>
      </c>
      <c r="C66" s="5" t="str">
        <f>IF(Registrations!$M64="Y",Registrations!$E64,"")</f>
        <v/>
      </c>
      <c r="D66" s="5" t="str">
        <f>IF(Registrations!$M64="Y",IF(Registrations!$F64&gt; "",Registrations!$F64,""),"")</f>
        <v/>
      </c>
      <c r="E66" s="64"/>
      <c r="F66" s="64"/>
      <c r="G66" s="44"/>
      <c r="H66" s="48">
        <f t="shared" si="2"/>
        <v>0</v>
      </c>
      <c r="I66" s="7">
        <f t="shared" si="3"/>
        <v>0</v>
      </c>
      <c r="J66" s="5" t="str">
        <f t="shared" si="4"/>
        <v/>
      </c>
      <c r="K66" s="44"/>
      <c r="L66" s="41">
        <f t="shared" si="5"/>
        <v>0</v>
      </c>
      <c r="M66" s="41">
        <f t="shared" si="6"/>
        <v>0</v>
      </c>
      <c r="N66" s="41">
        <f t="shared" si="8"/>
        <v>0</v>
      </c>
      <c r="O66" s="41">
        <f t="shared" si="9"/>
        <v>0</v>
      </c>
      <c r="P66" s="2">
        <f t="shared" si="7"/>
        <v>0</v>
      </c>
    </row>
    <row r="67" spans="1:16">
      <c r="A67" s="5">
        <v>55</v>
      </c>
      <c r="B67" s="42" t="str">
        <f>IF(Registrations!$M65="Y",Registrations!$D65,"")</f>
        <v/>
      </c>
      <c r="C67" s="5" t="str">
        <f>IF(Registrations!$M65="Y",Registrations!$E65,"")</f>
        <v/>
      </c>
      <c r="D67" s="5" t="str">
        <f>IF(Registrations!$M65="Y",IF(Registrations!$F65&gt; "",Registrations!$F65,""),"")</f>
        <v/>
      </c>
      <c r="E67" s="64"/>
      <c r="F67" s="64"/>
      <c r="G67" s="44"/>
      <c r="H67" s="48">
        <f t="shared" si="2"/>
        <v>0</v>
      </c>
      <c r="I67" s="7">
        <f t="shared" si="3"/>
        <v>0</v>
      </c>
      <c r="J67" s="5" t="str">
        <f t="shared" si="4"/>
        <v/>
      </c>
      <c r="K67" s="44"/>
      <c r="L67" s="41">
        <f t="shared" si="5"/>
        <v>0</v>
      </c>
      <c r="M67" s="41">
        <f t="shared" si="6"/>
        <v>0</v>
      </c>
      <c r="N67" s="41">
        <f t="shared" si="8"/>
        <v>0</v>
      </c>
      <c r="O67" s="41">
        <f t="shared" si="9"/>
        <v>0</v>
      </c>
      <c r="P67" s="2">
        <f t="shared" si="7"/>
        <v>0</v>
      </c>
    </row>
    <row r="68" spans="1:16">
      <c r="A68" s="5">
        <v>56</v>
      </c>
      <c r="B68" s="42" t="str">
        <f>IF(Registrations!$M66="Y",Registrations!$D66,"")</f>
        <v/>
      </c>
      <c r="C68" s="5" t="str">
        <f>IF(Registrations!$M66="Y",Registrations!$E66,"")</f>
        <v/>
      </c>
      <c r="D68" s="5" t="str">
        <f>IF(Registrations!$M66="Y",IF(Registrations!$F66&gt; "",Registrations!$F66,""),"")</f>
        <v/>
      </c>
      <c r="E68" s="64"/>
      <c r="F68" s="64"/>
      <c r="G68" s="44"/>
      <c r="H68" s="48">
        <f t="shared" si="2"/>
        <v>0</v>
      </c>
      <c r="I68" s="7">
        <f t="shared" si="3"/>
        <v>0</v>
      </c>
      <c r="J68" s="5" t="str">
        <f t="shared" si="4"/>
        <v/>
      </c>
      <c r="K68" s="44"/>
      <c r="L68" s="41">
        <f t="shared" si="5"/>
        <v>0</v>
      </c>
      <c r="M68" s="41">
        <f t="shared" si="6"/>
        <v>0</v>
      </c>
      <c r="N68" s="41">
        <f t="shared" si="8"/>
        <v>0</v>
      </c>
      <c r="O68" s="41">
        <f t="shared" si="9"/>
        <v>0</v>
      </c>
      <c r="P68" s="2">
        <f t="shared" si="7"/>
        <v>0</v>
      </c>
    </row>
    <row r="69" spans="1:16">
      <c r="A69" s="5">
        <v>57</v>
      </c>
      <c r="B69" s="42" t="str">
        <f>IF(Registrations!$M67="Y",Registrations!$D67,"")</f>
        <v/>
      </c>
      <c r="C69" s="5" t="str">
        <f>IF(Registrations!$M67="Y",Registrations!$E67,"")</f>
        <v/>
      </c>
      <c r="D69" s="5" t="str">
        <f>IF(Registrations!$M67="Y",IF(Registrations!$F67&gt; "",Registrations!$F67,""),"")</f>
        <v/>
      </c>
      <c r="E69" s="64"/>
      <c r="F69" s="64"/>
      <c r="G69" s="44"/>
      <c r="H69" s="48">
        <f t="shared" si="2"/>
        <v>0</v>
      </c>
      <c r="I69" s="7">
        <f t="shared" si="3"/>
        <v>0</v>
      </c>
      <c r="J69" s="5" t="str">
        <f t="shared" si="4"/>
        <v/>
      </c>
      <c r="K69" s="44"/>
      <c r="L69" s="41">
        <f t="shared" si="5"/>
        <v>0</v>
      </c>
      <c r="M69" s="41">
        <f t="shared" si="6"/>
        <v>0</v>
      </c>
      <c r="N69" s="41">
        <f t="shared" si="8"/>
        <v>0</v>
      </c>
      <c r="O69" s="41">
        <f t="shared" si="9"/>
        <v>0</v>
      </c>
      <c r="P69" s="2">
        <f t="shared" si="7"/>
        <v>0</v>
      </c>
    </row>
    <row r="70" spans="1:16">
      <c r="A70" s="5">
        <v>58</v>
      </c>
      <c r="B70" s="42" t="str">
        <f>IF(Registrations!$M68="Y",Registrations!$D68,"")</f>
        <v/>
      </c>
      <c r="C70" s="5" t="str">
        <f>IF(Registrations!$M68="Y",Registrations!$E68,"")</f>
        <v/>
      </c>
      <c r="D70" s="5" t="str">
        <f>IF(Registrations!$M68="Y",IF(Registrations!$F68&gt; "",Registrations!$F68,""),"")</f>
        <v/>
      </c>
      <c r="E70" s="64"/>
      <c r="F70" s="64"/>
      <c r="G70" s="44"/>
      <c r="H70" s="48">
        <f t="shared" si="2"/>
        <v>0</v>
      </c>
      <c r="I70" s="7">
        <f t="shared" si="3"/>
        <v>0</v>
      </c>
      <c r="J70" s="5" t="str">
        <f t="shared" si="4"/>
        <v/>
      </c>
      <c r="K70" s="44"/>
      <c r="L70" s="41">
        <f t="shared" si="5"/>
        <v>0</v>
      </c>
      <c r="M70" s="41">
        <f t="shared" si="6"/>
        <v>0</v>
      </c>
      <c r="N70" s="41">
        <f t="shared" si="8"/>
        <v>0</v>
      </c>
      <c r="O70" s="41">
        <f t="shared" si="9"/>
        <v>0</v>
      </c>
      <c r="P70" s="2">
        <f t="shared" si="7"/>
        <v>0</v>
      </c>
    </row>
    <row r="71" spans="1:16">
      <c r="A71" s="5">
        <v>59</v>
      </c>
      <c r="B71" s="42" t="str">
        <f>IF(Registrations!$M69="Y",Registrations!$D69,"")</f>
        <v/>
      </c>
      <c r="C71" s="5" t="str">
        <f>IF(Registrations!$M69="Y",Registrations!$E69,"")</f>
        <v/>
      </c>
      <c r="D71" s="5" t="str">
        <f>IF(Registrations!$M69="Y",IF(Registrations!$F69&gt; "",Registrations!$F69,""),"")</f>
        <v/>
      </c>
      <c r="E71" s="64"/>
      <c r="F71" s="64"/>
      <c r="G71" s="44"/>
      <c r="H71" s="48">
        <f t="shared" si="2"/>
        <v>0</v>
      </c>
      <c r="I71" s="7">
        <f t="shared" si="3"/>
        <v>0</v>
      </c>
      <c r="J71" s="5" t="str">
        <f t="shared" si="4"/>
        <v/>
      </c>
      <c r="K71" s="44"/>
      <c r="L71" s="41">
        <f t="shared" si="5"/>
        <v>0</v>
      </c>
      <c r="M71" s="41">
        <f t="shared" si="6"/>
        <v>0</v>
      </c>
      <c r="N71" s="41">
        <f t="shared" si="8"/>
        <v>0</v>
      </c>
      <c r="O71" s="41">
        <f t="shared" si="9"/>
        <v>0</v>
      </c>
      <c r="P71" s="2">
        <f t="shared" si="7"/>
        <v>0</v>
      </c>
    </row>
    <row r="72" spans="1:16">
      <c r="A72" s="5">
        <v>60</v>
      </c>
      <c r="B72" s="42" t="str">
        <f>IF(Registrations!$M70="Y",Registrations!$D70,"")</f>
        <v/>
      </c>
      <c r="C72" s="5" t="str">
        <f>IF(Registrations!$M70="Y",Registrations!$E70,"")</f>
        <v/>
      </c>
      <c r="D72" s="5" t="str">
        <f>IF(Registrations!$M70="Y",IF(Registrations!$F70&gt; "",Registrations!$F70,""),"")</f>
        <v/>
      </c>
      <c r="E72" s="64"/>
      <c r="F72" s="64"/>
      <c r="G72" s="44"/>
      <c r="H72" s="48">
        <f t="shared" si="2"/>
        <v>0</v>
      </c>
      <c r="I72" s="7">
        <f t="shared" si="3"/>
        <v>0</v>
      </c>
      <c r="J72" s="5" t="str">
        <f t="shared" si="4"/>
        <v/>
      </c>
      <c r="K72" s="44"/>
      <c r="L72" s="41">
        <f t="shared" si="5"/>
        <v>0</v>
      </c>
      <c r="M72" s="41">
        <f t="shared" si="6"/>
        <v>0</v>
      </c>
      <c r="N72" s="41">
        <f t="shared" si="8"/>
        <v>0</v>
      </c>
      <c r="O72" s="41">
        <f t="shared" si="9"/>
        <v>0</v>
      </c>
      <c r="P72" s="2">
        <f t="shared" si="7"/>
        <v>0</v>
      </c>
    </row>
    <row r="75" spans="1:16">
      <c r="A75" s="2" t="s">
        <v>32</v>
      </c>
    </row>
    <row r="76" spans="1:16" s="6" customFormat="1">
      <c r="A76" s="62" t="s">
        <v>2</v>
      </c>
      <c r="B76" s="65" t="s">
        <v>3</v>
      </c>
      <c r="C76" s="62" t="s">
        <v>66</v>
      </c>
      <c r="D76" s="62" t="s">
        <v>67</v>
      </c>
      <c r="E76" s="67" t="s">
        <v>72</v>
      </c>
      <c r="F76" s="62" t="s">
        <v>73</v>
      </c>
      <c r="G76" s="62" t="s">
        <v>74</v>
      </c>
      <c r="H76" s="62" t="s">
        <v>37</v>
      </c>
      <c r="I76" s="66" t="s">
        <v>28</v>
      </c>
      <c r="J76" s="62" t="s">
        <v>29</v>
      </c>
      <c r="L76" s="6" t="s">
        <v>76</v>
      </c>
      <c r="M76" s="6" t="s">
        <v>77</v>
      </c>
      <c r="N76" s="6" t="s">
        <v>79</v>
      </c>
      <c r="O76" s="6" t="s">
        <v>80</v>
      </c>
      <c r="P76" s="6" t="s">
        <v>78</v>
      </c>
    </row>
    <row r="77" spans="1:16">
      <c r="A77" s="5">
        <v>8</v>
      </c>
      <c r="B77" s="42" t="str">
        <f>IF(Registrations!$M18="Y",Registrations!$D18,"")</f>
        <v>Fenton, Peter</v>
      </c>
      <c r="C77" s="5" t="str">
        <f>IF(Registrations!$M18="Y",Registrations!$E18,"")</f>
        <v xml:space="preserve">ACST </v>
      </c>
      <c r="D77" s="5" t="str">
        <f>IF(Registrations!$M18="Y",IF(Registrations!$F18&gt; "",Registrations!$F18,""),"")</f>
        <v>Team 3</v>
      </c>
      <c r="E77" s="64">
        <v>5.1979166666666656E-4</v>
      </c>
      <c r="F77" s="64">
        <v>5.2268518518518517E-4</v>
      </c>
      <c r="G77" s="104">
        <v>1.1000000000000001</v>
      </c>
      <c r="H77" s="72">
        <f t="shared" ref="H77:H115" si="10">(N77+O77)/2</f>
        <v>104.46150000000002</v>
      </c>
      <c r="I77" s="7">
        <f t="shared" ref="I77:I115" si="11">$H77/MAX($H$77:$H$136)*100</f>
        <v>100</v>
      </c>
      <c r="J77" s="5">
        <f t="shared" ref="J77:J115" si="12">IF(COUNT($E77:$F77)&gt;0,RANK($I77,$I$77:$I$136,0),"")</f>
        <v>1</v>
      </c>
      <c r="L77" s="41">
        <f t="shared" ref="L77:L136" si="13">IF($E77&gt;0,IF($E77-$C$9&gt;0,100-($E77-$C$9)*86400,100-2*($E77-$C$9)*86400),0)</f>
        <v>95.09</v>
      </c>
      <c r="M77" s="41">
        <f t="shared" ref="M77:M136" si="14">IF($F77&gt;0,IF($F77-$C$9&gt;0,100-($F77-$C$9)*86400,100-2*($F77-$C$9)*86400),0)</f>
        <v>94.84</v>
      </c>
      <c r="N77" s="41">
        <f t="shared" ref="N77:N136" si="15">IF(L77&gt;0,L77*$G77,0)</f>
        <v>104.59900000000002</v>
      </c>
      <c r="O77" s="41">
        <f t="shared" ref="O77:O136" si="16">IF(M77&gt;0,M77*$G77,0)</f>
        <v>104.32400000000001</v>
      </c>
      <c r="P77" s="2">
        <f t="shared" ref="P77:P136" si="17">(N77+O77)/2</f>
        <v>104.46150000000002</v>
      </c>
    </row>
    <row r="78" spans="1:16">
      <c r="A78" s="5">
        <v>38</v>
      </c>
      <c r="B78" s="42" t="str">
        <f>IF(Registrations!$M48="Y",Registrations!$D48,"")</f>
        <v>Campbell, Dave</v>
      </c>
      <c r="C78" s="5" t="str">
        <f>IF(Registrations!$M48="Y",Registrations!$E48,"")</f>
        <v>Taur</v>
      </c>
      <c r="D78" s="5" t="str">
        <f>IF(Registrations!$M48="Y",IF(Registrations!$F48&gt; "",Registrations!$F48,""),"")</f>
        <v/>
      </c>
      <c r="E78" s="64">
        <v>5.5300925925925927E-4</v>
      </c>
      <c r="F78" s="64">
        <v>5.5300925925925927E-4</v>
      </c>
      <c r="G78" s="104">
        <v>1.1000000000000001</v>
      </c>
      <c r="H78" s="72">
        <f t="shared" si="10"/>
        <v>101.44200000000001</v>
      </c>
      <c r="I78" s="7">
        <f t="shared" si="11"/>
        <v>97.109461380508606</v>
      </c>
      <c r="J78" s="5">
        <f t="shared" si="12"/>
        <v>2</v>
      </c>
      <c r="L78" s="41">
        <f t="shared" si="13"/>
        <v>92.22</v>
      </c>
      <c r="M78" s="41">
        <f t="shared" si="14"/>
        <v>92.22</v>
      </c>
      <c r="N78" s="41">
        <f t="shared" si="15"/>
        <v>101.44200000000001</v>
      </c>
      <c r="O78" s="41">
        <f t="shared" si="16"/>
        <v>101.44200000000001</v>
      </c>
      <c r="P78" s="2">
        <f t="shared" si="17"/>
        <v>101.44200000000001</v>
      </c>
    </row>
    <row r="79" spans="1:16">
      <c r="A79" s="5">
        <v>1</v>
      </c>
      <c r="B79" s="42" t="str">
        <f>IF(Registrations!$M11="Y",Registrations!$D11,"")</f>
        <v>ten Broeke, Ed</v>
      </c>
      <c r="C79" s="5" t="str">
        <f>IF(Registrations!$M11="Y",Registrations!$E11,"")</f>
        <v xml:space="preserve">ACST </v>
      </c>
      <c r="D79" s="5" t="str">
        <f>IF(Registrations!$M11="Y",IF(Registrations!$F11&gt; "",Registrations!$F11,""),"")</f>
        <v>Team 1</v>
      </c>
      <c r="E79" s="64">
        <v>5.7870370370370378E-4</v>
      </c>
      <c r="F79" s="64">
        <v>5.7870370370370378E-4</v>
      </c>
      <c r="G79" s="104">
        <v>1.1000000000000001</v>
      </c>
      <c r="H79" s="72">
        <f t="shared" si="10"/>
        <v>98.999999999999986</v>
      </c>
      <c r="I79" s="7">
        <f t="shared" si="11"/>
        <v>94.771758016111178</v>
      </c>
      <c r="J79" s="5">
        <f t="shared" si="12"/>
        <v>3</v>
      </c>
      <c r="L79" s="41">
        <f t="shared" si="13"/>
        <v>89.999999999999986</v>
      </c>
      <c r="M79" s="41">
        <f t="shared" si="14"/>
        <v>89.999999999999986</v>
      </c>
      <c r="N79" s="41">
        <f t="shared" si="15"/>
        <v>98.999999999999986</v>
      </c>
      <c r="O79" s="41">
        <f t="shared" si="16"/>
        <v>98.999999999999986</v>
      </c>
      <c r="P79" s="2">
        <f t="shared" si="17"/>
        <v>98.999999999999986</v>
      </c>
    </row>
    <row r="80" spans="1:16">
      <c r="A80" s="5">
        <v>2</v>
      </c>
      <c r="B80" s="42" t="str">
        <f>IF(Registrations!$M12="Y",Registrations!$D12,"")</f>
        <v>Steane, Mal</v>
      </c>
      <c r="C80" s="5" t="str">
        <f>IF(Registrations!$M12="Y",Registrations!$E12,"")</f>
        <v xml:space="preserve">ACST </v>
      </c>
      <c r="D80" s="5" t="str">
        <f>IF(Registrations!$M12="Y",IF(Registrations!$F12&gt; "",Registrations!$F12,""),"")</f>
        <v>Team 1</v>
      </c>
      <c r="E80" s="64">
        <v>6.3657407407407402E-4</v>
      </c>
      <c r="F80" s="64">
        <v>6.134259259259259E-4</v>
      </c>
      <c r="G80" s="104">
        <v>1.1000000000000001</v>
      </c>
      <c r="H80" s="72">
        <f t="shared" si="10"/>
        <v>94.600000000000009</v>
      </c>
      <c r="I80" s="7">
        <f t="shared" si="11"/>
        <v>90.559679882061801</v>
      </c>
      <c r="J80" s="5">
        <f t="shared" si="12"/>
        <v>4</v>
      </c>
      <c r="L80" s="41">
        <f t="shared" si="13"/>
        <v>85</v>
      </c>
      <c r="M80" s="41">
        <f t="shared" si="14"/>
        <v>87</v>
      </c>
      <c r="N80" s="41">
        <f t="shared" si="15"/>
        <v>93.500000000000014</v>
      </c>
      <c r="O80" s="41">
        <f t="shared" si="16"/>
        <v>95.7</v>
      </c>
      <c r="P80" s="2">
        <f t="shared" si="17"/>
        <v>94.600000000000009</v>
      </c>
    </row>
    <row r="81" spans="1:16">
      <c r="A81" s="5">
        <v>3</v>
      </c>
      <c r="B81" s="42" t="str">
        <f>IF(Registrations!$M13="Y",Registrations!$D13,"")</f>
        <v>Prairie, Don</v>
      </c>
      <c r="C81" s="5" t="str">
        <f>IF(Registrations!$M13="Y",Registrations!$E13,"")</f>
        <v xml:space="preserve">ACST </v>
      </c>
      <c r="D81" s="5" t="str">
        <f>IF(Registrations!$M13="Y",IF(Registrations!$F13&gt; "",Registrations!$F13,""),"")</f>
        <v>Team 2</v>
      </c>
      <c r="E81" s="64">
        <v>7.7800925925925921E-4</v>
      </c>
      <c r="F81" s="64">
        <v>5.7141203703703705E-4</v>
      </c>
      <c r="G81" s="104">
        <v>1.1000000000000001</v>
      </c>
      <c r="H81" s="72">
        <f t="shared" si="10"/>
        <v>89.875500000000002</v>
      </c>
      <c r="I81" s="7">
        <f t="shared" si="11"/>
        <v>86.03696098562628</v>
      </c>
      <c r="J81" s="5">
        <f t="shared" si="12"/>
        <v>5</v>
      </c>
      <c r="L81" s="41">
        <f t="shared" si="13"/>
        <v>72.78</v>
      </c>
      <c r="M81" s="41">
        <f t="shared" si="14"/>
        <v>90.63</v>
      </c>
      <c r="N81" s="41">
        <f t="shared" si="15"/>
        <v>80.058000000000007</v>
      </c>
      <c r="O81" s="41">
        <f t="shared" si="16"/>
        <v>99.692999999999998</v>
      </c>
      <c r="P81" s="2">
        <f t="shared" si="17"/>
        <v>89.875500000000002</v>
      </c>
    </row>
    <row r="82" spans="1:16">
      <c r="A82" s="5">
        <v>17</v>
      </c>
      <c r="B82" s="42" t="str">
        <f>IF(Registrations!$M27="Y",Registrations!$D27,"")</f>
        <v>Kunkel, Dave</v>
      </c>
      <c r="C82" s="5" t="str">
        <f>IF(Registrations!$M27="Y",Registrations!$E27,"")</f>
        <v>RNAC</v>
      </c>
      <c r="D82" s="5" t="str">
        <f>IF(Registrations!$M27="Y",IF(Registrations!$F27&gt; "",Registrations!$F27,""),"")</f>
        <v>Team 1</v>
      </c>
      <c r="E82" s="64">
        <v>6.6736111111111108E-4</v>
      </c>
      <c r="F82" s="64">
        <v>6.8692129629629626E-4</v>
      </c>
      <c r="G82" s="104">
        <v>1.1000000000000001</v>
      </c>
      <c r="H82" s="72">
        <f t="shared" si="10"/>
        <v>89.644500000000022</v>
      </c>
      <c r="I82" s="7">
        <f t="shared" si="11"/>
        <v>85.815826883588699</v>
      </c>
      <c r="J82" s="5">
        <f t="shared" si="12"/>
        <v>6</v>
      </c>
      <c r="L82" s="41">
        <f t="shared" si="13"/>
        <v>82.34</v>
      </c>
      <c r="M82" s="41">
        <f t="shared" si="14"/>
        <v>80.650000000000006</v>
      </c>
      <c r="N82" s="41">
        <f t="shared" si="15"/>
        <v>90.574000000000012</v>
      </c>
      <c r="O82" s="41">
        <f t="shared" si="16"/>
        <v>88.715000000000018</v>
      </c>
      <c r="P82" s="2">
        <f t="shared" si="17"/>
        <v>89.644500000000022</v>
      </c>
    </row>
    <row r="83" spans="1:16">
      <c r="A83" s="5">
        <v>37</v>
      </c>
      <c r="B83" s="42" t="str">
        <f>IF(Registrations!$M47="Y",Registrations!$D47,"")</f>
        <v>Crombie, Owen</v>
      </c>
      <c r="C83" s="5" t="str">
        <f>IF(Registrations!$M47="Y",Registrations!$E47,"")</f>
        <v xml:space="preserve">RVAC </v>
      </c>
      <c r="D83" s="5" t="str">
        <f>IF(Registrations!$M47="Y",IF(Registrations!$F47&gt; "",Registrations!$F47,""),"")</f>
        <v>Falcons</v>
      </c>
      <c r="E83" s="64">
        <v>7.7731481481481477E-4</v>
      </c>
      <c r="F83" s="64">
        <v>7.4976851851851854E-4</v>
      </c>
      <c r="G83" s="104">
        <v>1.1399999999999999</v>
      </c>
      <c r="H83" s="72">
        <f t="shared" si="10"/>
        <v>84.394199999999998</v>
      </c>
      <c r="I83" s="7">
        <f t="shared" si="11"/>
        <v>80.789764650134245</v>
      </c>
      <c r="J83" s="5">
        <f t="shared" si="12"/>
        <v>7</v>
      </c>
      <c r="L83" s="41">
        <f t="shared" si="13"/>
        <v>72.84</v>
      </c>
      <c r="M83" s="41">
        <f t="shared" si="14"/>
        <v>75.22</v>
      </c>
      <c r="N83" s="41">
        <f t="shared" si="15"/>
        <v>83.037599999999998</v>
      </c>
      <c r="O83" s="41">
        <f t="shared" si="16"/>
        <v>85.750799999999998</v>
      </c>
      <c r="P83" s="2">
        <f t="shared" si="17"/>
        <v>84.394199999999998</v>
      </c>
    </row>
    <row r="84" spans="1:16">
      <c r="A84" s="5">
        <v>19</v>
      </c>
      <c r="B84" s="42" t="str">
        <f>IF(Registrations!$M29="Y",Registrations!$D29,"")</f>
        <v>Garnaut, Rod</v>
      </c>
      <c r="C84" s="5" t="str">
        <f>IF(Registrations!$M29="Y",Registrations!$E29,"")</f>
        <v>RACWA</v>
      </c>
      <c r="D84" s="5" t="str">
        <f>IF(Registrations!$M29="Y",IF(Registrations!$F29&gt; "",Registrations!$F29,""),"")</f>
        <v>Team 1</v>
      </c>
      <c r="E84" s="64">
        <v>7.4976851851851854E-4</v>
      </c>
      <c r="F84" s="64">
        <v>5.1145833333333327E-4</v>
      </c>
      <c r="G84" s="104">
        <v>0.96</v>
      </c>
      <c r="H84" s="72">
        <f t="shared" si="10"/>
        <v>82.094399999999993</v>
      </c>
      <c r="I84" s="7">
        <f t="shared" si="11"/>
        <v>78.588187992705429</v>
      </c>
      <c r="J84" s="5">
        <f t="shared" si="12"/>
        <v>8</v>
      </c>
      <c r="L84" s="41">
        <f t="shared" si="13"/>
        <v>75.22</v>
      </c>
      <c r="M84" s="41">
        <f t="shared" si="14"/>
        <v>95.81</v>
      </c>
      <c r="N84" s="41">
        <f t="shared" si="15"/>
        <v>72.211199999999991</v>
      </c>
      <c r="O84" s="41">
        <f t="shared" si="16"/>
        <v>91.977599999999995</v>
      </c>
      <c r="P84" s="2">
        <f t="shared" si="17"/>
        <v>82.094399999999993</v>
      </c>
    </row>
    <row r="85" spans="1:16">
      <c r="A85" s="5">
        <v>35</v>
      </c>
      <c r="B85" s="42" t="str">
        <f>IF(Registrations!$M45="Y",Registrations!$D45,"")</f>
        <v>Stopp, Andrew</v>
      </c>
      <c r="C85" s="5" t="str">
        <f>IF(Registrations!$M45="Y",Registrations!$E45,"")</f>
        <v xml:space="preserve">RVAC </v>
      </c>
      <c r="D85" s="5" t="str">
        <f>IF(Registrations!$M45="Y",IF(Registrations!$F45&gt; "",Registrations!$F45,""),"")</f>
        <v>Falcons</v>
      </c>
      <c r="E85" s="64">
        <v>8.0543981481481482E-4</v>
      </c>
      <c r="F85" s="64">
        <v>8.050925925925926E-4</v>
      </c>
      <c r="G85" s="104">
        <v>1.1399999999999999</v>
      </c>
      <c r="H85" s="72">
        <f t="shared" si="10"/>
        <v>80.284499999999994</v>
      </c>
      <c r="I85" s="7">
        <f t="shared" si="11"/>
        <v>76.85558794388362</v>
      </c>
      <c r="J85" s="5">
        <f t="shared" si="12"/>
        <v>9</v>
      </c>
      <c r="L85" s="41">
        <f t="shared" si="13"/>
        <v>70.41</v>
      </c>
      <c r="M85" s="41">
        <f t="shared" si="14"/>
        <v>70.44</v>
      </c>
      <c r="N85" s="41">
        <f t="shared" si="15"/>
        <v>80.267399999999995</v>
      </c>
      <c r="O85" s="41">
        <f t="shared" si="16"/>
        <v>80.301599999999993</v>
      </c>
      <c r="P85" s="2">
        <f t="shared" si="17"/>
        <v>80.284499999999994</v>
      </c>
    </row>
    <row r="86" spans="1:16">
      <c r="A86" s="5">
        <v>11</v>
      </c>
      <c r="B86" s="42" t="str">
        <f>IF(Registrations!$M21="Y",Registrations!$D21,"")</f>
        <v>Burdon, Luke</v>
      </c>
      <c r="C86" s="5" t="str">
        <f>IF(Registrations!$M21="Y",Registrations!$E21,"")</f>
        <v>LVAC</v>
      </c>
      <c r="D86" s="5" t="str">
        <f>IF(Registrations!$M21="Y",IF(Registrations!$F21&gt; "",Registrations!$F21,""),"")</f>
        <v>Team 1</v>
      </c>
      <c r="E86" s="64">
        <v>7.6898148148148149E-4</v>
      </c>
      <c r="F86" s="64">
        <v>8.3587962962962956E-4</v>
      </c>
      <c r="G86" s="104">
        <v>0.96</v>
      </c>
      <c r="H86" s="72">
        <f t="shared" si="10"/>
        <v>67.843199999999996</v>
      </c>
      <c r="I86" s="7">
        <f t="shared" si="11"/>
        <v>64.945649832713471</v>
      </c>
      <c r="J86" s="5">
        <f t="shared" si="12"/>
        <v>10</v>
      </c>
      <c r="L86" s="41">
        <f t="shared" si="13"/>
        <v>73.56</v>
      </c>
      <c r="M86" s="41">
        <f t="shared" si="14"/>
        <v>67.78</v>
      </c>
      <c r="N86" s="41">
        <f t="shared" si="15"/>
        <v>70.617599999999996</v>
      </c>
      <c r="O86" s="41">
        <f t="shared" si="16"/>
        <v>65.068799999999996</v>
      </c>
      <c r="P86" s="2">
        <f t="shared" si="17"/>
        <v>67.843199999999996</v>
      </c>
    </row>
    <row r="87" spans="1:16">
      <c r="A87" s="5">
        <v>30</v>
      </c>
      <c r="B87" s="42" t="str">
        <f>IF(Registrations!$M40="Y",Registrations!$D40,"")</f>
        <v>Bright, Robert</v>
      </c>
      <c r="C87" s="5" t="str">
        <f>IF(Registrations!$M40="Y",Registrations!$E40,"")</f>
        <v xml:space="preserve">RVAC </v>
      </c>
      <c r="D87" s="5" t="str">
        <f>IF(Registrations!$M40="Y",IF(Registrations!$F40&gt; "",Registrations!$F40,""),"")</f>
        <v>Eagles</v>
      </c>
      <c r="E87" s="64">
        <v>1.1805555555555556E-3</v>
      </c>
      <c r="F87" s="64">
        <v>7.9861111111111105E-4</v>
      </c>
      <c r="G87" s="104">
        <v>1.1399999999999999</v>
      </c>
      <c r="H87" s="72">
        <f t="shared" si="10"/>
        <v>62.129999999999995</v>
      </c>
      <c r="I87" s="7">
        <f t="shared" si="11"/>
        <v>59.476457833747354</v>
      </c>
      <c r="J87" s="5">
        <f t="shared" si="12"/>
        <v>11</v>
      </c>
      <c r="L87" s="41">
        <f t="shared" si="13"/>
        <v>38</v>
      </c>
      <c r="M87" s="41">
        <f t="shared" si="14"/>
        <v>71</v>
      </c>
      <c r="N87" s="41">
        <f t="shared" si="15"/>
        <v>43.319999999999993</v>
      </c>
      <c r="O87" s="41">
        <f t="shared" si="16"/>
        <v>80.94</v>
      </c>
      <c r="P87" s="2">
        <f t="shared" si="17"/>
        <v>62.129999999999995</v>
      </c>
    </row>
    <row r="88" spans="1:16">
      <c r="A88" s="5">
        <v>12</v>
      </c>
      <c r="B88" s="42" t="str">
        <f>IF(Registrations!$M22="Y",Registrations!$D22,"")</f>
        <v>Lawn, Jamey</v>
      </c>
      <c r="C88" s="5" t="str">
        <f>IF(Registrations!$M22="Y",Registrations!$E22,"")</f>
        <v>LVAC</v>
      </c>
      <c r="D88" s="5" t="str">
        <f>IF(Registrations!$M22="Y",IF(Registrations!$F22&gt; "",Registrations!$F22,""),"")</f>
        <v>Team 1</v>
      </c>
      <c r="E88" s="64">
        <v>9.3506944444444453E-4</v>
      </c>
      <c r="F88" s="64">
        <v>1.0401620370370371E-3</v>
      </c>
      <c r="G88" s="104">
        <v>0.96</v>
      </c>
      <c r="H88" s="72">
        <f t="shared" si="10"/>
        <v>52.483199999999989</v>
      </c>
      <c r="I88" s="7">
        <f t="shared" si="11"/>
        <v>50.24166798294106</v>
      </c>
      <c r="J88" s="5">
        <f t="shared" si="12"/>
        <v>12</v>
      </c>
      <c r="L88" s="41">
        <f t="shared" si="13"/>
        <v>59.209999999999987</v>
      </c>
      <c r="M88" s="41">
        <f t="shared" si="14"/>
        <v>50.129999999999995</v>
      </c>
      <c r="N88" s="41">
        <f t="shared" si="15"/>
        <v>56.841599999999985</v>
      </c>
      <c r="O88" s="41">
        <f t="shared" si="16"/>
        <v>48.124799999999993</v>
      </c>
      <c r="P88" s="2">
        <f t="shared" si="17"/>
        <v>52.483199999999989</v>
      </c>
    </row>
    <row r="89" spans="1:16">
      <c r="A89" s="5">
        <v>15</v>
      </c>
      <c r="B89" s="42" t="str">
        <f>IF(Registrations!$M25="Y",Registrations!$D25,"")</f>
        <v>Horsburgh, Peter</v>
      </c>
      <c r="C89" s="5" t="str">
        <f>IF(Registrations!$M25="Y",Registrations!$E25,"")</f>
        <v>RNAC</v>
      </c>
      <c r="D89" s="5" t="str">
        <f>IF(Registrations!$M25="Y",IF(Registrations!$F25&gt; "",Registrations!$F25,""),"")</f>
        <v>Team 1</v>
      </c>
      <c r="E89" s="64">
        <v>5.5486111111111111E-4</v>
      </c>
      <c r="F89" s="64">
        <v>0</v>
      </c>
      <c r="G89" s="104">
        <v>1.1000000000000001</v>
      </c>
      <c r="H89" s="72">
        <f t="shared" si="10"/>
        <v>50.633000000000003</v>
      </c>
      <c r="I89" s="7">
        <f t="shared" si="11"/>
        <v>48.470489127573316</v>
      </c>
      <c r="J89" s="5">
        <f t="shared" si="12"/>
        <v>13</v>
      </c>
      <c r="L89" s="41">
        <f t="shared" si="13"/>
        <v>92.06</v>
      </c>
      <c r="M89" s="41">
        <f t="shared" si="14"/>
        <v>0</v>
      </c>
      <c r="N89" s="41">
        <f t="shared" si="15"/>
        <v>101.26600000000001</v>
      </c>
      <c r="O89" s="41">
        <f t="shared" si="16"/>
        <v>0</v>
      </c>
      <c r="P89" s="2">
        <f t="shared" si="17"/>
        <v>50.633000000000003</v>
      </c>
    </row>
    <row r="90" spans="1:16">
      <c r="A90" s="5">
        <v>16</v>
      </c>
      <c r="B90" s="42" t="str">
        <f>IF(Registrations!$M26="Y",Registrations!$D26,"")</f>
        <v>Kennewell, Greg</v>
      </c>
      <c r="C90" s="5" t="str">
        <f>IF(Registrations!$M26="Y",Registrations!$E26,"")</f>
        <v>RNAC</v>
      </c>
      <c r="D90" s="5" t="str">
        <f>IF(Registrations!$M26="Y",IF(Registrations!$F26&gt; "",Registrations!$F26,""),"")</f>
        <v>Team 1</v>
      </c>
      <c r="E90" s="64">
        <v>1.0416666666666667E-3</v>
      </c>
      <c r="F90" s="64">
        <v>1.1458333333333333E-3</v>
      </c>
      <c r="G90" s="104">
        <v>1.1000000000000001</v>
      </c>
      <c r="H90" s="72">
        <f t="shared" si="10"/>
        <v>50.050000000000004</v>
      </c>
      <c r="I90" s="7">
        <f t="shared" si="11"/>
        <v>47.912388774811774</v>
      </c>
      <c r="J90" s="5">
        <f t="shared" si="12"/>
        <v>14</v>
      </c>
      <c r="L90" s="41">
        <f t="shared" si="13"/>
        <v>50</v>
      </c>
      <c r="M90" s="41">
        <f t="shared" si="14"/>
        <v>41</v>
      </c>
      <c r="N90" s="41">
        <f t="shared" si="15"/>
        <v>55.000000000000007</v>
      </c>
      <c r="O90" s="41">
        <f t="shared" si="16"/>
        <v>45.1</v>
      </c>
      <c r="P90" s="2">
        <f t="shared" si="17"/>
        <v>50.050000000000004</v>
      </c>
    </row>
    <row r="91" spans="1:16">
      <c r="A91" s="5">
        <v>6</v>
      </c>
      <c r="B91" s="42" t="str">
        <f>IF(Registrations!$M16="Y",Registrations!$D16,"")</f>
        <v>Peter Waite</v>
      </c>
      <c r="C91" s="5" t="str">
        <f>IF(Registrations!$M16="Y",Registrations!$E16,"")</f>
        <v xml:space="preserve">ACST </v>
      </c>
      <c r="D91" s="5" t="str">
        <f>IF(Registrations!$M16="Y",IF(Registrations!$F16&gt; "",Registrations!$F16,""),"")</f>
        <v>Team 3</v>
      </c>
      <c r="E91" s="64">
        <v>0</v>
      </c>
      <c r="F91" s="64">
        <v>6.9155092592592586E-4</v>
      </c>
      <c r="G91" s="104">
        <v>1.1000000000000001</v>
      </c>
      <c r="H91" s="72">
        <f t="shared" si="10"/>
        <v>44.137500000000003</v>
      </c>
      <c r="I91" s="7">
        <f t="shared" si="11"/>
        <v>42.252408782182904</v>
      </c>
      <c r="J91" s="5">
        <f t="shared" si="12"/>
        <v>16</v>
      </c>
      <c r="L91" s="41">
        <f t="shared" si="13"/>
        <v>0</v>
      </c>
      <c r="M91" s="41">
        <f t="shared" si="14"/>
        <v>80.25</v>
      </c>
      <c r="N91" s="41">
        <f t="shared" si="15"/>
        <v>0</v>
      </c>
      <c r="O91" s="41">
        <f t="shared" si="16"/>
        <v>88.275000000000006</v>
      </c>
      <c r="P91" s="2">
        <f t="shared" si="17"/>
        <v>44.137500000000003</v>
      </c>
    </row>
    <row r="92" spans="1:16">
      <c r="A92" s="5">
        <v>7</v>
      </c>
      <c r="B92" s="42" t="str">
        <f>IF(Registrations!$M17="Y",Registrations!$D17,"")</f>
        <v>Bright, John</v>
      </c>
      <c r="C92" s="5" t="str">
        <f>IF(Registrations!$M17="Y",Registrations!$E17,"")</f>
        <v xml:space="preserve">ACST </v>
      </c>
      <c r="D92" s="5" t="str">
        <f>IF(Registrations!$M17="Y",IF(Registrations!$F17&gt; "",Registrations!$F17,""),"")</f>
        <v>Team 3</v>
      </c>
      <c r="E92" s="64">
        <v>0</v>
      </c>
      <c r="F92" s="64">
        <v>8.394675925925925E-4</v>
      </c>
      <c r="G92" s="104">
        <v>1.1000000000000001</v>
      </c>
      <c r="H92" s="72">
        <f t="shared" si="10"/>
        <v>37.108499999999999</v>
      </c>
      <c r="I92" s="7">
        <f t="shared" si="11"/>
        <v>35.523613963039011</v>
      </c>
      <c r="J92" s="5">
        <f t="shared" si="12"/>
        <v>17</v>
      </c>
      <c r="L92" s="41">
        <f t="shared" si="13"/>
        <v>0</v>
      </c>
      <c r="M92" s="41">
        <f t="shared" si="14"/>
        <v>67.47</v>
      </c>
      <c r="N92" s="41">
        <f t="shared" si="15"/>
        <v>0</v>
      </c>
      <c r="O92" s="41">
        <f t="shared" si="16"/>
        <v>74.216999999999999</v>
      </c>
      <c r="P92" s="2">
        <f t="shared" si="17"/>
        <v>37.108499999999999</v>
      </c>
    </row>
    <row r="93" spans="1:16">
      <c r="A93" s="5">
        <v>32</v>
      </c>
      <c r="B93" s="42" t="str">
        <f>IF(Registrations!$M42="Y",Registrations!$D42,"")</f>
        <v>Morton, Gary</v>
      </c>
      <c r="C93" s="5" t="str">
        <f>IF(Registrations!$M42="Y",Registrations!$E42,"")</f>
        <v xml:space="preserve">RVAC </v>
      </c>
      <c r="D93" s="5" t="str">
        <f>IF(Registrations!$M42="Y",IF(Registrations!$F42&gt; "",Registrations!$F42,""),"")</f>
        <v>Eagles</v>
      </c>
      <c r="E93" s="64">
        <v>0</v>
      </c>
      <c r="F93" s="64">
        <v>9.1145833333333324E-4</v>
      </c>
      <c r="G93" s="104">
        <v>1.1399999999999999</v>
      </c>
      <c r="H93" s="72">
        <f t="shared" si="10"/>
        <v>34.912500000000001</v>
      </c>
      <c r="I93" s="7">
        <f t="shared" si="11"/>
        <v>33.421404057954362</v>
      </c>
      <c r="J93" s="5">
        <f t="shared" si="12"/>
        <v>18</v>
      </c>
      <c r="L93" s="41">
        <f t="shared" si="13"/>
        <v>0</v>
      </c>
      <c r="M93" s="41">
        <f t="shared" si="14"/>
        <v>61.250000000000007</v>
      </c>
      <c r="N93" s="41">
        <f t="shared" si="15"/>
        <v>0</v>
      </c>
      <c r="O93" s="41">
        <f t="shared" si="16"/>
        <v>69.825000000000003</v>
      </c>
      <c r="P93" s="2">
        <f t="shared" si="17"/>
        <v>34.912500000000001</v>
      </c>
    </row>
    <row r="94" spans="1:16">
      <c r="A94" s="5">
        <v>21</v>
      </c>
      <c r="B94" s="42" t="str">
        <f>IF(Registrations!$M31="Y",Registrations!$D31,"")</f>
        <v>Barry. Des</v>
      </c>
      <c r="C94" s="5" t="str">
        <f>IF(Registrations!$M31="Y",Registrations!$E31,"")</f>
        <v>RNZAC</v>
      </c>
      <c r="D94" s="5" t="str">
        <f>IF(Registrations!$M31="Y",IF(Registrations!$F31&gt; "",Registrations!$F31,""),"")</f>
        <v/>
      </c>
      <c r="E94" s="64">
        <v>1.5097222222222222E-3</v>
      </c>
      <c r="F94" s="64">
        <v>1.1873842592592593E-3</v>
      </c>
      <c r="G94" s="104">
        <v>1.1000000000000001</v>
      </c>
      <c r="H94" s="72">
        <f t="shared" si="10"/>
        <v>25.833500000000001</v>
      </c>
      <c r="I94" s="7">
        <f t="shared" si="11"/>
        <v>24.73016374453746</v>
      </c>
      <c r="J94" s="5">
        <f t="shared" si="12"/>
        <v>19</v>
      </c>
      <c r="L94" s="41">
        <f t="shared" si="13"/>
        <v>9.5600000000000023</v>
      </c>
      <c r="M94" s="41">
        <f t="shared" si="14"/>
        <v>37.409999999999997</v>
      </c>
      <c r="N94" s="41">
        <f t="shared" si="15"/>
        <v>10.516000000000004</v>
      </c>
      <c r="O94" s="41">
        <f t="shared" si="16"/>
        <v>41.150999999999996</v>
      </c>
      <c r="P94" s="2">
        <f t="shared" si="17"/>
        <v>25.833500000000001</v>
      </c>
    </row>
    <row r="95" spans="1:16">
      <c r="A95" s="5">
        <v>27</v>
      </c>
      <c r="B95" s="42" t="str">
        <f>IF(Registrations!$M37="Y",Registrations!$D37,"")</f>
        <v>Dawes, Bill</v>
      </c>
      <c r="C95" s="5" t="str">
        <f>IF(Registrations!$M37="Y",Registrations!$E37,"")</f>
        <v>Schoies</v>
      </c>
      <c r="D95" s="5" t="str">
        <f>IF(Registrations!$M37="Y",IF(Registrations!$F37&gt; "",Registrations!$F37,""),"")</f>
        <v>Team 1</v>
      </c>
      <c r="E95" s="64">
        <v>0</v>
      </c>
      <c r="F95" s="64">
        <v>1.2564814814814815E-3</v>
      </c>
      <c r="G95" s="104">
        <v>1.1399999999999999</v>
      </c>
      <c r="H95" s="72">
        <f t="shared" si="10"/>
        <v>17.920799999999996</v>
      </c>
      <c r="I95" s="7">
        <f t="shared" si="11"/>
        <v>17.155411323789142</v>
      </c>
      <c r="J95" s="5">
        <f t="shared" si="12"/>
        <v>20</v>
      </c>
      <c r="L95" s="41">
        <f t="shared" si="13"/>
        <v>0</v>
      </c>
      <c r="M95" s="41">
        <f t="shared" si="14"/>
        <v>31.439999999999998</v>
      </c>
      <c r="N95" s="41">
        <f t="shared" si="15"/>
        <v>0</v>
      </c>
      <c r="O95" s="41">
        <f t="shared" si="16"/>
        <v>35.841599999999993</v>
      </c>
      <c r="P95" s="2">
        <f t="shared" si="17"/>
        <v>17.920799999999996</v>
      </c>
    </row>
    <row r="96" spans="1:16">
      <c r="A96" s="5">
        <v>4</v>
      </c>
      <c r="B96" s="42" t="str">
        <f>IF(Registrations!$M14="Y",Registrations!$D14,"")</f>
        <v>Broadhead, John</v>
      </c>
      <c r="C96" s="5" t="str">
        <f>IF(Registrations!$M14="Y",Registrations!$E14,"")</f>
        <v xml:space="preserve">ACST </v>
      </c>
      <c r="D96" s="5" t="str">
        <f>IF(Registrations!$M14="Y",IF(Registrations!$F14&gt; "",Registrations!$F14,""),"")</f>
        <v>Team 2</v>
      </c>
      <c r="E96" s="64">
        <v>0</v>
      </c>
      <c r="F96" s="64">
        <v>6.7245370370370375E-4</v>
      </c>
      <c r="G96" s="104">
        <v>1.1000000000000001</v>
      </c>
      <c r="H96" s="72">
        <f t="shared" si="10"/>
        <v>45.045000000000002</v>
      </c>
      <c r="I96" s="7">
        <f t="shared" si="11"/>
        <v>43.121149897330589</v>
      </c>
      <c r="J96" s="5">
        <f t="shared" si="12"/>
        <v>15</v>
      </c>
      <c r="L96" s="41">
        <f t="shared" si="13"/>
        <v>0</v>
      </c>
      <c r="M96" s="41">
        <f t="shared" si="14"/>
        <v>81.899999999999991</v>
      </c>
      <c r="N96" s="41">
        <f t="shared" si="15"/>
        <v>0</v>
      </c>
      <c r="O96" s="41">
        <f t="shared" si="16"/>
        <v>90.09</v>
      </c>
      <c r="P96" s="2">
        <f t="shared" si="17"/>
        <v>45.045000000000002</v>
      </c>
    </row>
    <row r="97" spans="1:16">
      <c r="A97" s="5">
        <v>28</v>
      </c>
      <c r="B97" s="42" t="str">
        <f>IF(Registrations!$M38="Y",Registrations!$D38,"")</f>
        <v>Hand, Ray</v>
      </c>
      <c r="C97" s="5" t="str">
        <f>IF(Registrations!$M38="Y",Registrations!$E38,"")</f>
        <v>Schoies</v>
      </c>
      <c r="D97" s="5" t="str">
        <f>IF(Registrations!$M38="Y",IF(Registrations!$F38&gt; "",Registrations!$F38,""),"")</f>
        <v>Team 1</v>
      </c>
      <c r="E97" s="64">
        <v>0</v>
      </c>
      <c r="F97" s="64">
        <v>0</v>
      </c>
      <c r="G97" s="104">
        <v>1.1399999999999999</v>
      </c>
      <c r="H97" s="72">
        <f t="shared" si="10"/>
        <v>0</v>
      </c>
      <c r="I97" s="7">
        <f t="shared" si="11"/>
        <v>0</v>
      </c>
      <c r="J97" s="5">
        <f t="shared" si="12"/>
        <v>21</v>
      </c>
      <c r="L97" s="41">
        <f t="shared" si="13"/>
        <v>0</v>
      </c>
      <c r="M97" s="41">
        <f t="shared" si="14"/>
        <v>0</v>
      </c>
      <c r="N97" s="41">
        <f t="shared" si="15"/>
        <v>0</v>
      </c>
      <c r="O97" s="41">
        <f t="shared" si="16"/>
        <v>0</v>
      </c>
      <c r="P97" s="2">
        <f t="shared" si="17"/>
        <v>0</v>
      </c>
    </row>
    <row r="98" spans="1:16">
      <c r="A98" s="5">
        <v>5</v>
      </c>
      <c r="B98" s="42" t="str">
        <f>IF(Registrations!$M15="Y",Registrations!$D15,"")</f>
        <v/>
      </c>
      <c r="C98" s="5" t="str">
        <f>IF(Registrations!$M15="Y",Registrations!$E15,"")</f>
        <v/>
      </c>
      <c r="D98" s="5" t="str">
        <f>IF(Registrations!$M15="Y",IF(Registrations!$F15&gt; "",Registrations!$F15,""),"")</f>
        <v/>
      </c>
      <c r="E98" s="64"/>
      <c r="F98" s="64"/>
      <c r="G98" s="104"/>
      <c r="H98" s="72">
        <f t="shared" si="10"/>
        <v>0</v>
      </c>
      <c r="I98" s="7">
        <f t="shared" si="11"/>
        <v>0</v>
      </c>
      <c r="J98" s="5" t="str">
        <f t="shared" si="12"/>
        <v/>
      </c>
      <c r="L98" s="41">
        <f t="shared" si="13"/>
        <v>0</v>
      </c>
      <c r="M98" s="41">
        <f t="shared" si="14"/>
        <v>0</v>
      </c>
      <c r="N98" s="41">
        <f t="shared" si="15"/>
        <v>0</v>
      </c>
      <c r="O98" s="41">
        <f t="shared" si="16"/>
        <v>0</v>
      </c>
      <c r="P98" s="2">
        <f t="shared" si="17"/>
        <v>0</v>
      </c>
    </row>
    <row r="99" spans="1:16">
      <c r="A99" s="5">
        <v>9</v>
      </c>
      <c r="B99" s="42" t="str">
        <f>IF(Registrations!$M19="Y",Registrations!$D19,"")</f>
        <v/>
      </c>
      <c r="C99" s="5" t="str">
        <f>IF(Registrations!$M19="Y",Registrations!$E19,"")</f>
        <v/>
      </c>
      <c r="D99" s="5" t="str">
        <f>IF(Registrations!$M19="Y",IF(Registrations!$F19&gt; "",Registrations!$F19,""),"")</f>
        <v/>
      </c>
      <c r="E99" s="64"/>
      <c r="F99" s="64"/>
      <c r="G99" s="104"/>
      <c r="H99" s="72">
        <f t="shared" si="10"/>
        <v>0</v>
      </c>
      <c r="I99" s="7">
        <f t="shared" si="11"/>
        <v>0</v>
      </c>
      <c r="J99" s="5" t="str">
        <f t="shared" si="12"/>
        <v/>
      </c>
      <c r="L99" s="41">
        <f t="shared" si="13"/>
        <v>0</v>
      </c>
      <c r="M99" s="41">
        <f t="shared" si="14"/>
        <v>0</v>
      </c>
      <c r="N99" s="41">
        <f t="shared" si="15"/>
        <v>0</v>
      </c>
      <c r="O99" s="41">
        <f t="shared" si="16"/>
        <v>0</v>
      </c>
      <c r="P99" s="2">
        <f t="shared" si="17"/>
        <v>0</v>
      </c>
    </row>
    <row r="100" spans="1:16">
      <c r="A100" s="5">
        <v>10</v>
      </c>
      <c r="B100" s="42" t="str">
        <f>IF(Registrations!$M20="Y",Registrations!$D20,"")</f>
        <v/>
      </c>
      <c r="C100" s="5" t="str">
        <f>IF(Registrations!$M20="Y",Registrations!$E20,"")</f>
        <v/>
      </c>
      <c r="D100" s="5" t="str">
        <f>IF(Registrations!$M20="Y",IF(Registrations!$F20&gt; "",Registrations!$F20,""),"")</f>
        <v/>
      </c>
      <c r="E100" s="64"/>
      <c r="F100" s="64"/>
      <c r="G100" s="104"/>
      <c r="H100" s="72">
        <f t="shared" si="10"/>
        <v>0</v>
      </c>
      <c r="I100" s="7">
        <f t="shared" si="11"/>
        <v>0</v>
      </c>
      <c r="J100" s="5" t="str">
        <f t="shared" si="12"/>
        <v/>
      </c>
      <c r="L100" s="41">
        <f t="shared" si="13"/>
        <v>0</v>
      </c>
      <c r="M100" s="41">
        <f t="shared" si="14"/>
        <v>0</v>
      </c>
      <c r="N100" s="41">
        <f t="shared" si="15"/>
        <v>0</v>
      </c>
      <c r="O100" s="41">
        <f t="shared" si="16"/>
        <v>0</v>
      </c>
      <c r="P100" s="2">
        <f t="shared" si="17"/>
        <v>0</v>
      </c>
    </row>
    <row r="101" spans="1:16">
      <c r="A101" s="5">
        <v>13</v>
      </c>
      <c r="B101" s="42" t="str">
        <f>IF(Registrations!$M23="Y",Registrations!$D23,"")</f>
        <v/>
      </c>
      <c r="C101" s="5" t="str">
        <f>IF(Registrations!$M23="Y",Registrations!$E23,"")</f>
        <v/>
      </c>
      <c r="D101" s="5" t="str">
        <f>IF(Registrations!$M23="Y",IF(Registrations!$F23&gt; "",Registrations!$F23,""),"")</f>
        <v/>
      </c>
      <c r="E101" s="64"/>
      <c r="F101" s="64"/>
      <c r="G101" s="104"/>
      <c r="H101" s="72">
        <f t="shared" si="10"/>
        <v>0</v>
      </c>
      <c r="I101" s="7">
        <f t="shared" si="11"/>
        <v>0</v>
      </c>
      <c r="J101" s="5" t="str">
        <f t="shared" si="12"/>
        <v/>
      </c>
      <c r="L101" s="41">
        <f t="shared" si="13"/>
        <v>0</v>
      </c>
      <c r="M101" s="41">
        <f t="shared" si="14"/>
        <v>0</v>
      </c>
      <c r="N101" s="41">
        <f t="shared" si="15"/>
        <v>0</v>
      </c>
      <c r="O101" s="41">
        <f t="shared" si="16"/>
        <v>0</v>
      </c>
      <c r="P101" s="2">
        <f t="shared" si="17"/>
        <v>0</v>
      </c>
    </row>
    <row r="102" spans="1:16">
      <c r="A102" s="5">
        <v>14</v>
      </c>
      <c r="B102" s="42" t="str">
        <f>IF(Registrations!$M24="Y",Registrations!$D24,"")</f>
        <v/>
      </c>
      <c r="C102" s="5" t="str">
        <f>IF(Registrations!$M24="Y",Registrations!$E24,"")</f>
        <v/>
      </c>
      <c r="D102" s="5" t="str">
        <f>IF(Registrations!$M24="Y",IF(Registrations!$F24&gt; "",Registrations!$F24,""),"")</f>
        <v/>
      </c>
      <c r="E102" s="64"/>
      <c r="F102" s="64"/>
      <c r="G102" s="104"/>
      <c r="H102" s="72">
        <f t="shared" si="10"/>
        <v>0</v>
      </c>
      <c r="I102" s="7">
        <f t="shared" si="11"/>
        <v>0</v>
      </c>
      <c r="J102" s="5" t="str">
        <f t="shared" si="12"/>
        <v/>
      </c>
      <c r="L102" s="41">
        <f t="shared" si="13"/>
        <v>0</v>
      </c>
      <c r="M102" s="41">
        <f t="shared" si="14"/>
        <v>0</v>
      </c>
      <c r="N102" s="41">
        <f t="shared" si="15"/>
        <v>0</v>
      </c>
      <c r="O102" s="41">
        <f t="shared" si="16"/>
        <v>0</v>
      </c>
      <c r="P102" s="2">
        <f t="shared" si="17"/>
        <v>0</v>
      </c>
    </row>
    <row r="103" spans="1:16">
      <c r="A103" s="5">
        <v>18</v>
      </c>
      <c r="B103" s="42" t="str">
        <f>IF(Registrations!$M28="Y",Registrations!$D28,"")</f>
        <v/>
      </c>
      <c r="C103" s="5" t="str">
        <f>IF(Registrations!$M28="Y",Registrations!$E28,"")</f>
        <v/>
      </c>
      <c r="D103" s="5" t="str">
        <f>IF(Registrations!$M28="Y",IF(Registrations!$F28&gt; "",Registrations!$F28,""),"")</f>
        <v/>
      </c>
      <c r="E103" s="64"/>
      <c r="F103" s="64"/>
      <c r="G103" s="104"/>
      <c r="H103" s="72">
        <f t="shared" si="10"/>
        <v>0</v>
      </c>
      <c r="I103" s="7">
        <f t="shared" si="11"/>
        <v>0</v>
      </c>
      <c r="J103" s="5" t="str">
        <f t="shared" si="12"/>
        <v/>
      </c>
      <c r="L103" s="41">
        <f t="shared" si="13"/>
        <v>0</v>
      </c>
      <c r="M103" s="41">
        <f t="shared" si="14"/>
        <v>0</v>
      </c>
      <c r="N103" s="41">
        <f t="shared" si="15"/>
        <v>0</v>
      </c>
      <c r="O103" s="41">
        <f t="shared" si="16"/>
        <v>0</v>
      </c>
      <c r="P103" s="2">
        <f t="shared" si="17"/>
        <v>0</v>
      </c>
    </row>
    <row r="104" spans="1:16">
      <c r="A104" s="5">
        <v>20</v>
      </c>
      <c r="B104" s="42" t="str">
        <f>IF(Registrations!$M30="Y",Registrations!$D30,"")</f>
        <v/>
      </c>
      <c r="C104" s="5" t="str">
        <f>IF(Registrations!$M30="Y",Registrations!$E30,"")</f>
        <v/>
      </c>
      <c r="D104" s="5" t="str">
        <f>IF(Registrations!$M30="Y",IF(Registrations!$F30&gt; "",Registrations!$F30,""),"")</f>
        <v/>
      </c>
      <c r="E104" s="64"/>
      <c r="F104" s="64"/>
      <c r="G104" s="104"/>
      <c r="H104" s="72">
        <f t="shared" si="10"/>
        <v>0</v>
      </c>
      <c r="I104" s="7">
        <f t="shared" si="11"/>
        <v>0</v>
      </c>
      <c r="J104" s="5" t="str">
        <f t="shared" si="12"/>
        <v/>
      </c>
      <c r="L104" s="41">
        <f t="shared" si="13"/>
        <v>0</v>
      </c>
      <c r="M104" s="41">
        <f t="shared" si="14"/>
        <v>0</v>
      </c>
      <c r="N104" s="41">
        <f t="shared" si="15"/>
        <v>0</v>
      </c>
      <c r="O104" s="41">
        <f t="shared" si="16"/>
        <v>0</v>
      </c>
      <c r="P104" s="2">
        <f t="shared" si="17"/>
        <v>0</v>
      </c>
    </row>
    <row r="105" spans="1:16">
      <c r="A105" s="5">
        <v>22</v>
      </c>
      <c r="B105" s="42" t="str">
        <f>IF(Registrations!$M32="Y",Registrations!$D32,"")</f>
        <v/>
      </c>
      <c r="C105" s="5" t="str">
        <f>IF(Registrations!$M32="Y",Registrations!$E32,"")</f>
        <v/>
      </c>
      <c r="D105" s="5" t="str">
        <f>IF(Registrations!$M32="Y",IF(Registrations!$F32&gt; "",Registrations!$F32,""),"")</f>
        <v/>
      </c>
      <c r="E105" s="64"/>
      <c r="F105" s="64"/>
      <c r="G105" s="104"/>
      <c r="H105" s="72">
        <f t="shared" si="10"/>
        <v>0</v>
      </c>
      <c r="I105" s="7">
        <f t="shared" si="11"/>
        <v>0</v>
      </c>
      <c r="J105" s="5" t="str">
        <f t="shared" si="12"/>
        <v/>
      </c>
      <c r="L105" s="41">
        <f t="shared" si="13"/>
        <v>0</v>
      </c>
      <c r="M105" s="41">
        <f t="shared" si="14"/>
        <v>0</v>
      </c>
      <c r="N105" s="41">
        <f t="shared" si="15"/>
        <v>0</v>
      </c>
      <c r="O105" s="41">
        <f t="shared" si="16"/>
        <v>0</v>
      </c>
      <c r="P105" s="2">
        <f t="shared" si="17"/>
        <v>0</v>
      </c>
    </row>
    <row r="106" spans="1:16">
      <c r="A106" s="5">
        <v>23</v>
      </c>
      <c r="B106" s="42" t="str">
        <f>IF(Registrations!$M33="Y",Registrations!$D33,"")</f>
        <v/>
      </c>
      <c r="C106" s="5" t="str">
        <f>IF(Registrations!$M33="Y",Registrations!$E33,"")</f>
        <v/>
      </c>
      <c r="D106" s="5" t="str">
        <f>IF(Registrations!$M33="Y",IF(Registrations!$F33&gt; "",Registrations!$F33,""),"")</f>
        <v/>
      </c>
      <c r="E106" s="64"/>
      <c r="F106" s="64"/>
      <c r="G106" s="104"/>
      <c r="H106" s="72">
        <f t="shared" si="10"/>
        <v>0</v>
      </c>
      <c r="I106" s="7">
        <f t="shared" si="11"/>
        <v>0</v>
      </c>
      <c r="J106" s="5" t="str">
        <f t="shared" si="12"/>
        <v/>
      </c>
      <c r="L106" s="41">
        <f t="shared" si="13"/>
        <v>0</v>
      </c>
      <c r="M106" s="41">
        <f t="shared" si="14"/>
        <v>0</v>
      </c>
      <c r="N106" s="41">
        <f t="shared" si="15"/>
        <v>0</v>
      </c>
      <c r="O106" s="41">
        <f t="shared" si="16"/>
        <v>0</v>
      </c>
      <c r="P106" s="2">
        <f t="shared" si="17"/>
        <v>0</v>
      </c>
    </row>
    <row r="107" spans="1:16">
      <c r="A107" s="5">
        <v>24</v>
      </c>
      <c r="B107" s="42" t="str">
        <f>IF(Registrations!$M34="Y",Registrations!$D34,"")</f>
        <v/>
      </c>
      <c r="C107" s="5" t="str">
        <f>IF(Registrations!$M34="Y",Registrations!$E34,"")</f>
        <v/>
      </c>
      <c r="D107" s="5" t="str">
        <f>IF(Registrations!$M34="Y",IF(Registrations!$F34&gt; "",Registrations!$F34,""),"")</f>
        <v/>
      </c>
      <c r="E107" s="64"/>
      <c r="F107" s="64"/>
      <c r="G107" s="104"/>
      <c r="H107" s="72">
        <f t="shared" si="10"/>
        <v>0</v>
      </c>
      <c r="I107" s="7">
        <f t="shared" si="11"/>
        <v>0</v>
      </c>
      <c r="J107" s="5" t="str">
        <f t="shared" si="12"/>
        <v/>
      </c>
      <c r="L107" s="41">
        <f t="shared" si="13"/>
        <v>0</v>
      </c>
      <c r="M107" s="41">
        <f t="shared" si="14"/>
        <v>0</v>
      </c>
      <c r="N107" s="41">
        <f t="shared" si="15"/>
        <v>0</v>
      </c>
      <c r="O107" s="41">
        <f t="shared" si="16"/>
        <v>0</v>
      </c>
      <c r="P107" s="2">
        <f t="shared" si="17"/>
        <v>0</v>
      </c>
    </row>
    <row r="108" spans="1:16">
      <c r="A108" s="5">
        <v>25</v>
      </c>
      <c r="B108" s="42" t="str">
        <f>IF(Registrations!$M35="Y",Registrations!$D35,"")</f>
        <v/>
      </c>
      <c r="C108" s="5" t="str">
        <f>IF(Registrations!$M35="Y",Registrations!$E35,"")</f>
        <v/>
      </c>
      <c r="D108" s="5" t="str">
        <f>IF(Registrations!$M35="Y",IF(Registrations!$F35&gt; "",Registrations!$F35,""),"")</f>
        <v/>
      </c>
      <c r="E108" s="64"/>
      <c r="F108" s="64"/>
      <c r="G108" s="104"/>
      <c r="H108" s="72">
        <f t="shared" si="10"/>
        <v>0</v>
      </c>
      <c r="I108" s="7">
        <f t="shared" si="11"/>
        <v>0</v>
      </c>
      <c r="J108" s="5" t="str">
        <f t="shared" si="12"/>
        <v/>
      </c>
      <c r="L108" s="41">
        <f t="shared" si="13"/>
        <v>0</v>
      </c>
      <c r="M108" s="41">
        <f t="shared" si="14"/>
        <v>0</v>
      </c>
      <c r="N108" s="41">
        <f t="shared" si="15"/>
        <v>0</v>
      </c>
      <c r="O108" s="41">
        <f t="shared" si="16"/>
        <v>0</v>
      </c>
      <c r="P108" s="2">
        <f t="shared" si="17"/>
        <v>0</v>
      </c>
    </row>
    <row r="109" spans="1:16">
      <c r="A109" s="5">
        <v>26</v>
      </c>
      <c r="B109" s="42" t="str">
        <f>IF(Registrations!$M36="Y",Registrations!$D36,"")</f>
        <v/>
      </c>
      <c r="C109" s="5" t="str">
        <f>IF(Registrations!$M36="Y",Registrations!$E36,"")</f>
        <v/>
      </c>
      <c r="D109" s="5" t="str">
        <f>IF(Registrations!$M36="Y",IF(Registrations!$F36&gt; "",Registrations!$F36,""),"")</f>
        <v/>
      </c>
      <c r="E109" s="64"/>
      <c r="F109" s="64"/>
      <c r="G109" s="104"/>
      <c r="H109" s="72">
        <f t="shared" si="10"/>
        <v>0</v>
      </c>
      <c r="I109" s="7">
        <f t="shared" si="11"/>
        <v>0</v>
      </c>
      <c r="J109" s="5" t="str">
        <f t="shared" si="12"/>
        <v/>
      </c>
      <c r="L109" s="41">
        <f t="shared" si="13"/>
        <v>0</v>
      </c>
      <c r="M109" s="41">
        <f t="shared" si="14"/>
        <v>0</v>
      </c>
      <c r="N109" s="41">
        <f t="shared" si="15"/>
        <v>0</v>
      </c>
      <c r="O109" s="41">
        <f t="shared" si="16"/>
        <v>0</v>
      </c>
      <c r="P109" s="2">
        <f t="shared" si="17"/>
        <v>0</v>
      </c>
    </row>
    <row r="110" spans="1:16">
      <c r="A110" s="5">
        <v>29</v>
      </c>
      <c r="B110" s="42" t="str">
        <f>IF(Registrations!$M39="Y",Registrations!$D39,"")</f>
        <v/>
      </c>
      <c r="C110" s="5" t="str">
        <f>IF(Registrations!$M39="Y",Registrations!$E39,"")</f>
        <v/>
      </c>
      <c r="D110" s="5" t="str">
        <f>IF(Registrations!$M39="Y",IF(Registrations!$F39&gt; "",Registrations!$F39,""),"")</f>
        <v/>
      </c>
      <c r="E110" s="64"/>
      <c r="F110" s="64"/>
      <c r="G110" s="104"/>
      <c r="H110" s="72">
        <f t="shared" si="10"/>
        <v>0</v>
      </c>
      <c r="I110" s="7">
        <f t="shared" si="11"/>
        <v>0</v>
      </c>
      <c r="J110" s="5" t="str">
        <f t="shared" si="12"/>
        <v/>
      </c>
      <c r="L110" s="41">
        <f t="shared" si="13"/>
        <v>0</v>
      </c>
      <c r="M110" s="41">
        <f t="shared" si="14"/>
        <v>0</v>
      </c>
      <c r="N110" s="41">
        <f t="shared" si="15"/>
        <v>0</v>
      </c>
      <c r="O110" s="41">
        <f t="shared" si="16"/>
        <v>0</v>
      </c>
      <c r="P110" s="2">
        <f t="shared" si="17"/>
        <v>0</v>
      </c>
    </row>
    <row r="111" spans="1:16">
      <c r="A111" s="5">
        <v>31</v>
      </c>
      <c r="B111" s="42" t="str">
        <f>IF(Registrations!$M41="Y",Registrations!$D41,"")</f>
        <v/>
      </c>
      <c r="C111" s="5" t="str">
        <f>IF(Registrations!$M41="Y",Registrations!$E41,"")</f>
        <v/>
      </c>
      <c r="D111" s="5" t="str">
        <f>IF(Registrations!$M41="Y",IF(Registrations!$F41&gt; "",Registrations!$F41,""),"")</f>
        <v/>
      </c>
      <c r="E111" s="64"/>
      <c r="F111" s="64"/>
      <c r="G111" s="104"/>
      <c r="H111" s="72">
        <f t="shared" si="10"/>
        <v>0</v>
      </c>
      <c r="I111" s="7">
        <f t="shared" si="11"/>
        <v>0</v>
      </c>
      <c r="J111" s="5" t="str">
        <f t="shared" si="12"/>
        <v/>
      </c>
      <c r="L111" s="41">
        <f t="shared" si="13"/>
        <v>0</v>
      </c>
      <c r="M111" s="41">
        <f t="shared" si="14"/>
        <v>0</v>
      </c>
      <c r="N111" s="41">
        <f t="shared" si="15"/>
        <v>0</v>
      </c>
      <c r="O111" s="41">
        <f t="shared" si="16"/>
        <v>0</v>
      </c>
      <c r="P111" s="2">
        <f t="shared" si="17"/>
        <v>0</v>
      </c>
    </row>
    <row r="112" spans="1:16">
      <c r="A112" s="5">
        <v>33</v>
      </c>
      <c r="B112" s="42" t="str">
        <f>IF(Registrations!$M43="Y",Registrations!$D43,"")</f>
        <v/>
      </c>
      <c r="C112" s="5" t="str">
        <f>IF(Registrations!$M43="Y",Registrations!$E43,"")</f>
        <v/>
      </c>
      <c r="D112" s="5" t="str">
        <f>IF(Registrations!$M43="Y",IF(Registrations!$F43&gt; "",Registrations!$F43,""),"")</f>
        <v/>
      </c>
      <c r="E112" s="64"/>
      <c r="F112" s="64"/>
      <c r="G112" s="104"/>
      <c r="H112" s="72">
        <f t="shared" si="10"/>
        <v>0</v>
      </c>
      <c r="I112" s="7">
        <f t="shared" si="11"/>
        <v>0</v>
      </c>
      <c r="J112" s="5" t="str">
        <f t="shared" si="12"/>
        <v/>
      </c>
      <c r="L112" s="41">
        <f t="shared" si="13"/>
        <v>0</v>
      </c>
      <c r="M112" s="41">
        <f t="shared" si="14"/>
        <v>0</v>
      </c>
      <c r="N112" s="41">
        <f t="shared" si="15"/>
        <v>0</v>
      </c>
      <c r="O112" s="41">
        <f t="shared" si="16"/>
        <v>0</v>
      </c>
      <c r="P112" s="2">
        <f t="shared" si="17"/>
        <v>0</v>
      </c>
    </row>
    <row r="113" spans="1:16">
      <c r="A113" s="5">
        <v>34</v>
      </c>
      <c r="B113" s="42" t="str">
        <f>IF(Registrations!$M44="Y",Registrations!$D44,"")</f>
        <v/>
      </c>
      <c r="C113" s="5" t="str">
        <f>IF(Registrations!$M44="Y",Registrations!$E44,"")</f>
        <v/>
      </c>
      <c r="D113" s="5" t="str">
        <f>IF(Registrations!$M44="Y",IF(Registrations!$F44&gt; "",Registrations!$F44,""),"")</f>
        <v/>
      </c>
      <c r="E113" s="64"/>
      <c r="F113" s="64"/>
      <c r="G113" s="104"/>
      <c r="H113" s="72">
        <f t="shared" si="10"/>
        <v>0</v>
      </c>
      <c r="I113" s="7">
        <f t="shared" si="11"/>
        <v>0</v>
      </c>
      <c r="J113" s="5" t="str">
        <f t="shared" si="12"/>
        <v/>
      </c>
      <c r="L113" s="41">
        <f t="shared" si="13"/>
        <v>0</v>
      </c>
      <c r="M113" s="41">
        <f t="shared" si="14"/>
        <v>0</v>
      </c>
      <c r="N113" s="41">
        <f t="shared" si="15"/>
        <v>0</v>
      </c>
      <c r="O113" s="41">
        <f t="shared" si="16"/>
        <v>0</v>
      </c>
      <c r="P113" s="2">
        <f t="shared" si="17"/>
        <v>0</v>
      </c>
    </row>
    <row r="114" spans="1:16">
      <c r="A114" s="5">
        <v>36</v>
      </c>
      <c r="B114" s="42" t="str">
        <f>IF(Registrations!$M46="Y",Registrations!$D46,"")</f>
        <v/>
      </c>
      <c r="C114" s="5" t="str">
        <f>IF(Registrations!$M46="Y",Registrations!$E46,"")</f>
        <v/>
      </c>
      <c r="D114" s="5" t="str">
        <f>IF(Registrations!$M46="Y",IF(Registrations!$F46&gt; "",Registrations!$F46,""),"")</f>
        <v/>
      </c>
      <c r="E114" s="64"/>
      <c r="F114" s="64"/>
      <c r="G114" s="104"/>
      <c r="H114" s="72">
        <f t="shared" si="10"/>
        <v>0</v>
      </c>
      <c r="I114" s="7">
        <f t="shared" si="11"/>
        <v>0</v>
      </c>
      <c r="J114" s="5" t="str">
        <f t="shared" si="12"/>
        <v/>
      </c>
      <c r="L114" s="41">
        <f t="shared" si="13"/>
        <v>0</v>
      </c>
      <c r="M114" s="41">
        <f t="shared" si="14"/>
        <v>0</v>
      </c>
      <c r="N114" s="41">
        <f t="shared" si="15"/>
        <v>0</v>
      </c>
      <c r="O114" s="41">
        <f t="shared" si="16"/>
        <v>0</v>
      </c>
      <c r="P114" s="2">
        <f t="shared" si="17"/>
        <v>0</v>
      </c>
    </row>
    <row r="115" spans="1:16">
      <c r="A115" s="5">
        <v>39</v>
      </c>
      <c r="B115" s="42" t="str">
        <f>IF(Registrations!$M49="Y",Registrations!$D49,"")</f>
        <v/>
      </c>
      <c r="C115" s="5" t="str">
        <f>IF(Registrations!$M49="Y",Registrations!$E49,"")</f>
        <v/>
      </c>
      <c r="D115" s="5" t="str">
        <f>IF(Registrations!$M49="Y",IF(Registrations!$F49&gt; "",Registrations!$F49,""),"")</f>
        <v/>
      </c>
      <c r="E115" s="70"/>
      <c r="F115" s="70"/>
      <c r="G115" s="104"/>
      <c r="H115" s="72">
        <f t="shared" si="10"/>
        <v>0</v>
      </c>
      <c r="I115" s="7">
        <f t="shared" si="11"/>
        <v>0</v>
      </c>
      <c r="J115" s="5" t="str">
        <f t="shared" si="12"/>
        <v/>
      </c>
      <c r="L115" s="41">
        <f t="shared" si="13"/>
        <v>0</v>
      </c>
      <c r="M115" s="41">
        <f t="shared" si="14"/>
        <v>0</v>
      </c>
      <c r="N115" s="41">
        <f t="shared" si="15"/>
        <v>0</v>
      </c>
      <c r="O115" s="41">
        <f t="shared" si="16"/>
        <v>0</v>
      </c>
      <c r="P115" s="2">
        <f t="shared" si="17"/>
        <v>0</v>
      </c>
    </row>
    <row r="116" spans="1:16">
      <c r="A116" s="5">
        <v>40</v>
      </c>
      <c r="B116" s="42" t="str">
        <f>IF(Registrations!$M50="Y",Registrations!$D50,"")</f>
        <v/>
      </c>
      <c r="C116" s="5" t="str">
        <f>IF(Registrations!$M50="Y",Registrations!$E50,"")</f>
        <v/>
      </c>
      <c r="D116" s="5" t="str">
        <f>IF(Registrations!$M50="Y",IF(Registrations!$F50&gt; "",Registrations!$F50,""),"")</f>
        <v/>
      </c>
      <c r="E116" s="70"/>
      <c r="F116" s="70"/>
      <c r="G116" s="45"/>
      <c r="H116" s="72">
        <f t="shared" ref="H116:H136" si="18">(N116+O116)/2</f>
        <v>0</v>
      </c>
      <c r="I116" s="7">
        <f t="shared" ref="I116:I136" si="19">$H116/MAX($H$77:$H$136)*100</f>
        <v>0</v>
      </c>
      <c r="J116" s="5" t="str">
        <f t="shared" ref="J116:J136" si="20">IF(COUNT($E116:$F116)&gt;0,RANK($I116,$I$77:$I$136,0),"")</f>
        <v/>
      </c>
      <c r="L116" s="41">
        <f t="shared" si="13"/>
        <v>0</v>
      </c>
      <c r="M116" s="41">
        <f t="shared" si="14"/>
        <v>0</v>
      </c>
      <c r="N116" s="41">
        <f t="shared" si="15"/>
        <v>0</v>
      </c>
      <c r="O116" s="41">
        <f t="shared" si="16"/>
        <v>0</v>
      </c>
      <c r="P116" s="2">
        <f t="shared" si="17"/>
        <v>0</v>
      </c>
    </row>
    <row r="117" spans="1:16">
      <c r="A117" s="5">
        <v>41</v>
      </c>
      <c r="B117" s="42" t="str">
        <f>IF(Registrations!$M51="Y",Registrations!$D51,"")</f>
        <v/>
      </c>
      <c r="C117" s="5" t="str">
        <f>IF(Registrations!$M51="Y",Registrations!$E51,"")</f>
        <v/>
      </c>
      <c r="D117" s="5" t="str">
        <f>IF(Registrations!$M51="Y",IF(Registrations!$F51&gt; "",Registrations!$F51,""),"")</f>
        <v/>
      </c>
      <c r="E117" s="70"/>
      <c r="F117" s="70"/>
      <c r="G117" s="45"/>
      <c r="H117" s="72">
        <f t="shared" si="18"/>
        <v>0</v>
      </c>
      <c r="I117" s="7">
        <f t="shared" si="19"/>
        <v>0</v>
      </c>
      <c r="J117" s="5" t="str">
        <f t="shared" si="20"/>
        <v/>
      </c>
      <c r="L117" s="41">
        <f t="shared" si="13"/>
        <v>0</v>
      </c>
      <c r="M117" s="41">
        <f t="shared" si="14"/>
        <v>0</v>
      </c>
      <c r="N117" s="41">
        <f t="shared" si="15"/>
        <v>0</v>
      </c>
      <c r="O117" s="41">
        <f t="shared" si="16"/>
        <v>0</v>
      </c>
      <c r="P117" s="2">
        <f t="shared" si="17"/>
        <v>0</v>
      </c>
    </row>
    <row r="118" spans="1:16">
      <c r="A118" s="5">
        <v>42</v>
      </c>
      <c r="B118" s="42" t="str">
        <f>IF(Registrations!$M52="Y",Registrations!$D52,"")</f>
        <v/>
      </c>
      <c r="C118" s="5" t="str">
        <f>IF(Registrations!$M52="Y",Registrations!$E52,"")</f>
        <v/>
      </c>
      <c r="D118" s="5" t="str">
        <f>IF(Registrations!$M52="Y",IF(Registrations!$F52&gt; "",Registrations!$F52,""),"")</f>
        <v/>
      </c>
      <c r="E118" s="70"/>
      <c r="F118" s="70"/>
      <c r="G118" s="45"/>
      <c r="H118" s="72">
        <f t="shared" si="18"/>
        <v>0</v>
      </c>
      <c r="I118" s="7">
        <f t="shared" si="19"/>
        <v>0</v>
      </c>
      <c r="J118" s="5" t="str">
        <f t="shared" si="20"/>
        <v/>
      </c>
      <c r="L118" s="41">
        <f t="shared" si="13"/>
        <v>0</v>
      </c>
      <c r="M118" s="41">
        <f t="shared" si="14"/>
        <v>0</v>
      </c>
      <c r="N118" s="41">
        <f t="shared" si="15"/>
        <v>0</v>
      </c>
      <c r="O118" s="41">
        <f t="shared" si="16"/>
        <v>0</v>
      </c>
      <c r="P118" s="2">
        <f t="shared" si="17"/>
        <v>0</v>
      </c>
    </row>
    <row r="119" spans="1:16">
      <c r="A119" s="5">
        <v>43</v>
      </c>
      <c r="B119" s="42" t="str">
        <f>IF(Registrations!$M53="Y",Registrations!$D53,"")</f>
        <v/>
      </c>
      <c r="C119" s="5" t="str">
        <f>IF(Registrations!$M53="Y",Registrations!$E53,"")</f>
        <v/>
      </c>
      <c r="D119" s="5" t="str">
        <f>IF(Registrations!$M53="Y",IF(Registrations!$F53&gt; "",Registrations!$F53,""),"")</f>
        <v/>
      </c>
      <c r="E119" s="70"/>
      <c r="F119" s="70"/>
      <c r="G119" s="45"/>
      <c r="H119" s="72">
        <f t="shared" si="18"/>
        <v>0</v>
      </c>
      <c r="I119" s="7">
        <f t="shared" si="19"/>
        <v>0</v>
      </c>
      <c r="J119" s="5" t="str">
        <f t="shared" si="20"/>
        <v/>
      </c>
      <c r="L119" s="41">
        <f t="shared" si="13"/>
        <v>0</v>
      </c>
      <c r="M119" s="41">
        <f t="shared" si="14"/>
        <v>0</v>
      </c>
      <c r="N119" s="41">
        <f t="shared" si="15"/>
        <v>0</v>
      </c>
      <c r="O119" s="41">
        <f t="shared" si="16"/>
        <v>0</v>
      </c>
      <c r="P119" s="2">
        <f t="shared" si="17"/>
        <v>0</v>
      </c>
    </row>
    <row r="120" spans="1:16">
      <c r="A120" s="5">
        <v>44</v>
      </c>
      <c r="B120" s="42" t="str">
        <f>IF(Registrations!$M54="Y",Registrations!$D54,"")</f>
        <v/>
      </c>
      <c r="C120" s="5" t="str">
        <f>IF(Registrations!$M54="Y",Registrations!$E54,"")</f>
        <v/>
      </c>
      <c r="D120" s="5" t="str">
        <f>IF(Registrations!$M54="Y",IF(Registrations!$F54&gt; "",Registrations!$F54,""),"")</f>
        <v/>
      </c>
      <c r="E120" s="70"/>
      <c r="F120" s="70"/>
      <c r="G120" s="45"/>
      <c r="H120" s="72">
        <f t="shared" si="18"/>
        <v>0</v>
      </c>
      <c r="I120" s="7">
        <f t="shared" si="19"/>
        <v>0</v>
      </c>
      <c r="J120" s="5" t="str">
        <f t="shared" si="20"/>
        <v/>
      </c>
      <c r="L120" s="41">
        <f t="shared" si="13"/>
        <v>0</v>
      </c>
      <c r="M120" s="41">
        <f t="shared" si="14"/>
        <v>0</v>
      </c>
      <c r="N120" s="41">
        <f t="shared" si="15"/>
        <v>0</v>
      </c>
      <c r="O120" s="41">
        <f t="shared" si="16"/>
        <v>0</v>
      </c>
      <c r="P120" s="2">
        <f t="shared" si="17"/>
        <v>0</v>
      </c>
    </row>
    <row r="121" spans="1:16">
      <c r="A121" s="5">
        <v>45</v>
      </c>
      <c r="B121" s="42" t="str">
        <f>IF(Registrations!$M55="Y",Registrations!$D55,"")</f>
        <v/>
      </c>
      <c r="C121" s="5" t="str">
        <f>IF(Registrations!$M55="Y",Registrations!$E55,"")</f>
        <v/>
      </c>
      <c r="D121" s="5" t="str">
        <f>IF(Registrations!$M55="Y",IF(Registrations!$F55&gt; "",Registrations!$F55,""),"")</f>
        <v/>
      </c>
      <c r="E121" s="70"/>
      <c r="F121" s="70"/>
      <c r="G121" s="45"/>
      <c r="H121" s="72">
        <f t="shared" si="18"/>
        <v>0</v>
      </c>
      <c r="I121" s="7">
        <f t="shared" si="19"/>
        <v>0</v>
      </c>
      <c r="J121" s="5" t="str">
        <f t="shared" si="20"/>
        <v/>
      </c>
      <c r="L121" s="41">
        <f t="shared" si="13"/>
        <v>0</v>
      </c>
      <c r="M121" s="41">
        <f t="shared" si="14"/>
        <v>0</v>
      </c>
      <c r="N121" s="41">
        <f t="shared" si="15"/>
        <v>0</v>
      </c>
      <c r="O121" s="41">
        <f t="shared" si="16"/>
        <v>0</v>
      </c>
      <c r="P121" s="2">
        <f t="shared" si="17"/>
        <v>0</v>
      </c>
    </row>
    <row r="122" spans="1:16">
      <c r="A122" s="5">
        <v>46</v>
      </c>
      <c r="B122" s="42" t="str">
        <f>IF(Registrations!$M56="Y",Registrations!$D56,"")</f>
        <v/>
      </c>
      <c r="C122" s="5" t="str">
        <f>IF(Registrations!$M56="Y",Registrations!$E56,"")</f>
        <v/>
      </c>
      <c r="D122" s="5" t="str">
        <f>IF(Registrations!$M56="Y",IF(Registrations!$F56&gt; "",Registrations!$F56,""),"")</f>
        <v/>
      </c>
      <c r="E122" s="70"/>
      <c r="F122" s="70"/>
      <c r="G122" s="45"/>
      <c r="H122" s="72">
        <f t="shared" si="18"/>
        <v>0</v>
      </c>
      <c r="I122" s="7">
        <f t="shared" si="19"/>
        <v>0</v>
      </c>
      <c r="J122" s="5" t="str">
        <f t="shared" si="20"/>
        <v/>
      </c>
      <c r="L122" s="41">
        <f t="shared" si="13"/>
        <v>0</v>
      </c>
      <c r="M122" s="41">
        <f t="shared" si="14"/>
        <v>0</v>
      </c>
      <c r="N122" s="41">
        <f t="shared" si="15"/>
        <v>0</v>
      </c>
      <c r="O122" s="41">
        <f t="shared" si="16"/>
        <v>0</v>
      </c>
      <c r="P122" s="2">
        <f t="shared" si="17"/>
        <v>0</v>
      </c>
    </row>
    <row r="123" spans="1:16">
      <c r="A123" s="5">
        <v>47</v>
      </c>
      <c r="B123" s="42" t="str">
        <f>IF(Registrations!$M57="Y",Registrations!$D57,"")</f>
        <v/>
      </c>
      <c r="C123" s="5" t="str">
        <f>IF(Registrations!$M57="Y",Registrations!$E57,"")</f>
        <v/>
      </c>
      <c r="D123" s="5" t="str">
        <f>IF(Registrations!$M57="Y",IF(Registrations!$F57&gt; "",Registrations!$F57,""),"")</f>
        <v/>
      </c>
      <c r="E123" s="70"/>
      <c r="F123" s="70"/>
      <c r="G123" s="45"/>
      <c r="H123" s="72">
        <f t="shared" si="18"/>
        <v>0</v>
      </c>
      <c r="I123" s="7">
        <f t="shared" si="19"/>
        <v>0</v>
      </c>
      <c r="J123" s="5" t="str">
        <f t="shared" si="20"/>
        <v/>
      </c>
      <c r="L123" s="41">
        <f t="shared" si="13"/>
        <v>0</v>
      </c>
      <c r="M123" s="41">
        <f t="shared" si="14"/>
        <v>0</v>
      </c>
      <c r="N123" s="41">
        <f t="shared" si="15"/>
        <v>0</v>
      </c>
      <c r="O123" s="41">
        <f t="shared" si="16"/>
        <v>0</v>
      </c>
      <c r="P123" s="2">
        <f t="shared" si="17"/>
        <v>0</v>
      </c>
    </row>
    <row r="124" spans="1:16">
      <c r="A124" s="5">
        <v>48</v>
      </c>
      <c r="B124" s="42" t="str">
        <f>IF(Registrations!$M58="Y",Registrations!$D58,"")</f>
        <v/>
      </c>
      <c r="C124" s="5" t="str">
        <f>IF(Registrations!$M58="Y",Registrations!$E58,"")</f>
        <v/>
      </c>
      <c r="D124" s="5" t="str">
        <f>IF(Registrations!$M58="Y",IF(Registrations!$F58&gt; "",Registrations!$F58,""),"")</f>
        <v/>
      </c>
      <c r="E124" s="70"/>
      <c r="F124" s="70"/>
      <c r="G124" s="45"/>
      <c r="H124" s="72">
        <f t="shared" si="18"/>
        <v>0</v>
      </c>
      <c r="I124" s="7">
        <f t="shared" si="19"/>
        <v>0</v>
      </c>
      <c r="J124" s="5" t="str">
        <f t="shared" si="20"/>
        <v/>
      </c>
      <c r="L124" s="41">
        <f t="shared" si="13"/>
        <v>0</v>
      </c>
      <c r="M124" s="41">
        <f t="shared" si="14"/>
        <v>0</v>
      </c>
      <c r="N124" s="41">
        <f t="shared" si="15"/>
        <v>0</v>
      </c>
      <c r="O124" s="41">
        <f t="shared" si="16"/>
        <v>0</v>
      </c>
      <c r="P124" s="2">
        <f t="shared" si="17"/>
        <v>0</v>
      </c>
    </row>
    <row r="125" spans="1:16">
      <c r="A125" s="5">
        <v>49</v>
      </c>
      <c r="B125" s="42" t="str">
        <f>IF(Registrations!$M59="Y",Registrations!$D59,"")</f>
        <v/>
      </c>
      <c r="C125" s="5" t="str">
        <f>IF(Registrations!$M59="Y",Registrations!$E59,"")</f>
        <v/>
      </c>
      <c r="D125" s="5" t="str">
        <f>IF(Registrations!$M59="Y",IF(Registrations!$F59&gt; "",Registrations!$F59,""),"")</f>
        <v/>
      </c>
      <c r="E125" s="70"/>
      <c r="F125" s="70"/>
      <c r="G125" s="45"/>
      <c r="H125" s="72">
        <f t="shared" si="18"/>
        <v>0</v>
      </c>
      <c r="I125" s="7">
        <f t="shared" si="19"/>
        <v>0</v>
      </c>
      <c r="J125" s="5" t="str">
        <f t="shared" si="20"/>
        <v/>
      </c>
      <c r="L125" s="41">
        <f t="shared" si="13"/>
        <v>0</v>
      </c>
      <c r="M125" s="41">
        <f t="shared" si="14"/>
        <v>0</v>
      </c>
      <c r="N125" s="41">
        <f t="shared" si="15"/>
        <v>0</v>
      </c>
      <c r="O125" s="41">
        <f t="shared" si="16"/>
        <v>0</v>
      </c>
      <c r="P125" s="2">
        <f t="shared" si="17"/>
        <v>0</v>
      </c>
    </row>
    <row r="126" spans="1:16">
      <c r="A126" s="5">
        <v>50</v>
      </c>
      <c r="B126" s="42" t="str">
        <f>IF(Registrations!$M60="Y",Registrations!$D60,"")</f>
        <v/>
      </c>
      <c r="C126" s="5" t="str">
        <f>IF(Registrations!$M60="Y",Registrations!$E60,"")</f>
        <v/>
      </c>
      <c r="D126" s="5" t="str">
        <f>IF(Registrations!$M60="Y",IF(Registrations!$F60&gt; "",Registrations!$F60,""),"")</f>
        <v/>
      </c>
      <c r="E126" s="70"/>
      <c r="F126" s="70"/>
      <c r="G126" s="45"/>
      <c r="H126" s="72">
        <f t="shared" si="18"/>
        <v>0</v>
      </c>
      <c r="I126" s="7">
        <f t="shared" si="19"/>
        <v>0</v>
      </c>
      <c r="J126" s="5" t="str">
        <f t="shared" si="20"/>
        <v/>
      </c>
      <c r="L126" s="41">
        <f t="shared" si="13"/>
        <v>0</v>
      </c>
      <c r="M126" s="41">
        <f t="shared" si="14"/>
        <v>0</v>
      </c>
      <c r="N126" s="41">
        <f t="shared" si="15"/>
        <v>0</v>
      </c>
      <c r="O126" s="41">
        <f t="shared" si="16"/>
        <v>0</v>
      </c>
      <c r="P126" s="2">
        <f t="shared" si="17"/>
        <v>0</v>
      </c>
    </row>
    <row r="127" spans="1:16">
      <c r="A127" s="5">
        <v>51</v>
      </c>
      <c r="B127" s="42" t="str">
        <f>IF(Registrations!$M61="Y",Registrations!$D61,"")</f>
        <v/>
      </c>
      <c r="C127" s="5" t="str">
        <f>IF(Registrations!$M61="Y",Registrations!$E61,"")</f>
        <v/>
      </c>
      <c r="D127" s="5" t="str">
        <f>IF(Registrations!$M61="Y",IF(Registrations!$F61&gt; "",Registrations!$F61,""),"")</f>
        <v/>
      </c>
      <c r="E127" s="70"/>
      <c r="F127" s="70"/>
      <c r="G127" s="45"/>
      <c r="H127" s="72">
        <f t="shared" si="18"/>
        <v>0</v>
      </c>
      <c r="I127" s="7">
        <f t="shared" si="19"/>
        <v>0</v>
      </c>
      <c r="J127" s="5" t="str">
        <f t="shared" si="20"/>
        <v/>
      </c>
      <c r="L127" s="41">
        <f t="shared" si="13"/>
        <v>0</v>
      </c>
      <c r="M127" s="41">
        <f t="shared" si="14"/>
        <v>0</v>
      </c>
      <c r="N127" s="41">
        <f t="shared" si="15"/>
        <v>0</v>
      </c>
      <c r="O127" s="41">
        <f t="shared" si="16"/>
        <v>0</v>
      </c>
      <c r="P127" s="2">
        <f t="shared" si="17"/>
        <v>0</v>
      </c>
    </row>
    <row r="128" spans="1:16">
      <c r="A128" s="5">
        <v>52</v>
      </c>
      <c r="B128" s="42" t="str">
        <f>IF(Registrations!$M62="Y",Registrations!$D62,"")</f>
        <v/>
      </c>
      <c r="C128" s="5" t="str">
        <f>IF(Registrations!$M62="Y",Registrations!$E62,"")</f>
        <v/>
      </c>
      <c r="D128" s="5" t="str">
        <f>IF(Registrations!$M62="Y",IF(Registrations!$F62&gt; "",Registrations!$F62,""),"")</f>
        <v/>
      </c>
      <c r="E128" s="70"/>
      <c r="F128" s="70"/>
      <c r="G128" s="45"/>
      <c r="H128" s="72">
        <f t="shared" si="18"/>
        <v>0</v>
      </c>
      <c r="I128" s="7">
        <f t="shared" si="19"/>
        <v>0</v>
      </c>
      <c r="J128" s="5" t="str">
        <f t="shared" si="20"/>
        <v/>
      </c>
      <c r="L128" s="41">
        <f t="shared" si="13"/>
        <v>0</v>
      </c>
      <c r="M128" s="41">
        <f t="shared" si="14"/>
        <v>0</v>
      </c>
      <c r="N128" s="41">
        <f t="shared" si="15"/>
        <v>0</v>
      </c>
      <c r="O128" s="41">
        <f t="shared" si="16"/>
        <v>0</v>
      </c>
      <c r="P128" s="2">
        <f t="shared" si="17"/>
        <v>0</v>
      </c>
    </row>
    <row r="129" spans="1:16">
      <c r="A129" s="5">
        <v>53</v>
      </c>
      <c r="B129" s="42" t="str">
        <f>IF(Registrations!$M63="Y",Registrations!$D63,"")</f>
        <v/>
      </c>
      <c r="C129" s="5" t="str">
        <f>IF(Registrations!$M63="Y",Registrations!$E63,"")</f>
        <v/>
      </c>
      <c r="D129" s="5" t="str">
        <f>IF(Registrations!$M63="Y",IF(Registrations!$F63&gt; "",Registrations!$F63,""),"")</f>
        <v/>
      </c>
      <c r="E129" s="70"/>
      <c r="F129" s="70"/>
      <c r="G129" s="45"/>
      <c r="H129" s="72">
        <f t="shared" si="18"/>
        <v>0</v>
      </c>
      <c r="I129" s="7">
        <f t="shared" si="19"/>
        <v>0</v>
      </c>
      <c r="J129" s="5" t="str">
        <f t="shared" si="20"/>
        <v/>
      </c>
      <c r="L129" s="41">
        <f t="shared" si="13"/>
        <v>0</v>
      </c>
      <c r="M129" s="41">
        <f t="shared" si="14"/>
        <v>0</v>
      </c>
      <c r="N129" s="41">
        <f t="shared" si="15"/>
        <v>0</v>
      </c>
      <c r="O129" s="41">
        <f t="shared" si="16"/>
        <v>0</v>
      </c>
      <c r="P129" s="2">
        <f t="shared" si="17"/>
        <v>0</v>
      </c>
    </row>
    <row r="130" spans="1:16">
      <c r="A130" s="5">
        <v>54</v>
      </c>
      <c r="B130" s="42" t="str">
        <f>IF(Registrations!$M64="Y",Registrations!$D64,"")</f>
        <v/>
      </c>
      <c r="C130" s="5" t="str">
        <f>IF(Registrations!$M64="Y",Registrations!$E64,"")</f>
        <v/>
      </c>
      <c r="D130" s="5" t="str">
        <f>IF(Registrations!$M64="Y",IF(Registrations!$F64&gt; "",Registrations!$F64,""),"")</f>
        <v/>
      </c>
      <c r="E130" s="70"/>
      <c r="F130" s="70"/>
      <c r="G130" s="45"/>
      <c r="H130" s="72">
        <f t="shared" si="18"/>
        <v>0</v>
      </c>
      <c r="I130" s="7">
        <f t="shared" si="19"/>
        <v>0</v>
      </c>
      <c r="J130" s="5" t="str">
        <f t="shared" si="20"/>
        <v/>
      </c>
      <c r="L130" s="41">
        <f t="shared" si="13"/>
        <v>0</v>
      </c>
      <c r="M130" s="41">
        <f t="shared" si="14"/>
        <v>0</v>
      </c>
      <c r="N130" s="41">
        <f t="shared" si="15"/>
        <v>0</v>
      </c>
      <c r="O130" s="41">
        <f t="shared" si="16"/>
        <v>0</v>
      </c>
      <c r="P130" s="2">
        <f t="shared" si="17"/>
        <v>0</v>
      </c>
    </row>
    <row r="131" spans="1:16">
      <c r="A131" s="5">
        <v>55</v>
      </c>
      <c r="B131" s="42" t="str">
        <f>IF(Registrations!$M65="Y",Registrations!$D65,"")</f>
        <v/>
      </c>
      <c r="C131" s="5" t="str">
        <f>IF(Registrations!$M65="Y",Registrations!$E65,"")</f>
        <v/>
      </c>
      <c r="D131" s="5" t="str">
        <f>IF(Registrations!$M65="Y",IF(Registrations!$F65&gt; "",Registrations!$F65,""),"")</f>
        <v/>
      </c>
      <c r="E131" s="70"/>
      <c r="F131" s="70"/>
      <c r="G131" s="45"/>
      <c r="H131" s="72">
        <f t="shared" si="18"/>
        <v>0</v>
      </c>
      <c r="I131" s="7">
        <f t="shared" si="19"/>
        <v>0</v>
      </c>
      <c r="J131" s="5" t="str">
        <f t="shared" si="20"/>
        <v/>
      </c>
      <c r="L131" s="41">
        <f t="shared" si="13"/>
        <v>0</v>
      </c>
      <c r="M131" s="41">
        <f t="shared" si="14"/>
        <v>0</v>
      </c>
      <c r="N131" s="41">
        <f t="shared" si="15"/>
        <v>0</v>
      </c>
      <c r="O131" s="41">
        <f t="shared" si="16"/>
        <v>0</v>
      </c>
      <c r="P131" s="2">
        <f t="shared" si="17"/>
        <v>0</v>
      </c>
    </row>
    <row r="132" spans="1:16">
      <c r="A132" s="5">
        <v>56</v>
      </c>
      <c r="B132" s="42" t="str">
        <f>IF(Registrations!$M66="Y",Registrations!$D66,"")</f>
        <v/>
      </c>
      <c r="C132" s="5" t="str">
        <f>IF(Registrations!$M66="Y",Registrations!$E66,"")</f>
        <v/>
      </c>
      <c r="D132" s="5" t="str">
        <f>IF(Registrations!$M66="Y",IF(Registrations!$F66&gt; "",Registrations!$F66,""),"")</f>
        <v/>
      </c>
      <c r="E132" s="70"/>
      <c r="F132" s="70"/>
      <c r="G132" s="45"/>
      <c r="H132" s="72">
        <f t="shared" si="18"/>
        <v>0</v>
      </c>
      <c r="I132" s="7">
        <f t="shared" si="19"/>
        <v>0</v>
      </c>
      <c r="J132" s="5" t="str">
        <f t="shared" si="20"/>
        <v/>
      </c>
      <c r="L132" s="41">
        <f t="shared" si="13"/>
        <v>0</v>
      </c>
      <c r="M132" s="41">
        <f t="shared" si="14"/>
        <v>0</v>
      </c>
      <c r="N132" s="41">
        <f t="shared" si="15"/>
        <v>0</v>
      </c>
      <c r="O132" s="41">
        <f t="shared" si="16"/>
        <v>0</v>
      </c>
      <c r="P132" s="2">
        <f t="shared" si="17"/>
        <v>0</v>
      </c>
    </row>
    <row r="133" spans="1:16">
      <c r="A133" s="5">
        <v>57</v>
      </c>
      <c r="B133" s="42" t="str">
        <f>IF(Registrations!$M67="Y",Registrations!$D67,"")</f>
        <v/>
      </c>
      <c r="C133" s="5" t="str">
        <f>IF(Registrations!$M67="Y",Registrations!$E67,"")</f>
        <v/>
      </c>
      <c r="D133" s="5" t="str">
        <f>IF(Registrations!$M67="Y",IF(Registrations!$F67&gt; "",Registrations!$F67,""),"")</f>
        <v/>
      </c>
      <c r="E133" s="70"/>
      <c r="F133" s="70"/>
      <c r="G133" s="45"/>
      <c r="H133" s="72">
        <f t="shared" si="18"/>
        <v>0</v>
      </c>
      <c r="I133" s="7">
        <f t="shared" si="19"/>
        <v>0</v>
      </c>
      <c r="J133" s="5" t="str">
        <f t="shared" si="20"/>
        <v/>
      </c>
      <c r="L133" s="41">
        <f t="shared" si="13"/>
        <v>0</v>
      </c>
      <c r="M133" s="41">
        <f t="shared" si="14"/>
        <v>0</v>
      </c>
      <c r="N133" s="41">
        <f t="shared" si="15"/>
        <v>0</v>
      </c>
      <c r="O133" s="41">
        <f t="shared" si="16"/>
        <v>0</v>
      </c>
      <c r="P133" s="2">
        <f t="shared" si="17"/>
        <v>0</v>
      </c>
    </row>
    <row r="134" spans="1:16">
      <c r="A134" s="5">
        <v>58</v>
      </c>
      <c r="B134" s="42" t="str">
        <f>IF(Registrations!$M68="Y",Registrations!$D68,"")</f>
        <v/>
      </c>
      <c r="C134" s="5" t="str">
        <f>IF(Registrations!$M68="Y",Registrations!$E68,"")</f>
        <v/>
      </c>
      <c r="D134" s="5" t="str">
        <f>IF(Registrations!$M68="Y",IF(Registrations!$F68&gt; "",Registrations!$F68,""),"")</f>
        <v/>
      </c>
      <c r="E134" s="70"/>
      <c r="F134" s="70"/>
      <c r="G134" s="45"/>
      <c r="H134" s="72">
        <f t="shared" si="18"/>
        <v>0</v>
      </c>
      <c r="I134" s="7">
        <f t="shared" si="19"/>
        <v>0</v>
      </c>
      <c r="J134" s="5" t="str">
        <f t="shared" si="20"/>
        <v/>
      </c>
      <c r="L134" s="41">
        <f t="shared" si="13"/>
        <v>0</v>
      </c>
      <c r="M134" s="41">
        <f t="shared" si="14"/>
        <v>0</v>
      </c>
      <c r="N134" s="41">
        <f t="shared" si="15"/>
        <v>0</v>
      </c>
      <c r="O134" s="41">
        <f t="shared" si="16"/>
        <v>0</v>
      </c>
      <c r="P134" s="2">
        <f t="shared" si="17"/>
        <v>0</v>
      </c>
    </row>
    <row r="135" spans="1:16">
      <c r="A135" s="5">
        <v>59</v>
      </c>
      <c r="B135" s="42" t="str">
        <f>IF(Registrations!$M69="Y",Registrations!$D69,"")</f>
        <v/>
      </c>
      <c r="C135" s="5" t="str">
        <f>IF(Registrations!$M69="Y",Registrations!$E69,"")</f>
        <v/>
      </c>
      <c r="D135" s="5" t="str">
        <f>IF(Registrations!$M69="Y",IF(Registrations!$F69&gt; "",Registrations!$F69,""),"")</f>
        <v/>
      </c>
      <c r="E135" s="70"/>
      <c r="F135" s="70"/>
      <c r="G135" s="45"/>
      <c r="H135" s="72">
        <f t="shared" si="18"/>
        <v>0</v>
      </c>
      <c r="I135" s="7">
        <f t="shared" si="19"/>
        <v>0</v>
      </c>
      <c r="J135" s="5" t="str">
        <f t="shared" si="20"/>
        <v/>
      </c>
      <c r="L135" s="41">
        <f t="shared" si="13"/>
        <v>0</v>
      </c>
      <c r="M135" s="41">
        <f t="shared" si="14"/>
        <v>0</v>
      </c>
      <c r="N135" s="41">
        <f t="shared" si="15"/>
        <v>0</v>
      </c>
      <c r="O135" s="41">
        <f t="shared" si="16"/>
        <v>0</v>
      </c>
      <c r="P135" s="2">
        <f t="shared" si="17"/>
        <v>0</v>
      </c>
    </row>
    <row r="136" spans="1:16">
      <c r="A136" s="5">
        <v>60</v>
      </c>
      <c r="B136" s="42" t="str">
        <f>IF(Registrations!$M70="Y",Registrations!$D70,"")</f>
        <v/>
      </c>
      <c r="C136" s="5" t="str">
        <f>IF(Registrations!$M70="Y",Registrations!$E70,"")</f>
        <v/>
      </c>
      <c r="D136" s="5" t="str">
        <f>IF(Registrations!$M70="Y",IF(Registrations!$F70&gt; "",Registrations!$F70,""),"")</f>
        <v/>
      </c>
      <c r="E136" s="70"/>
      <c r="F136" s="70"/>
      <c r="G136" s="45"/>
      <c r="H136" s="72">
        <f t="shared" si="18"/>
        <v>0</v>
      </c>
      <c r="I136" s="7">
        <f t="shared" si="19"/>
        <v>0</v>
      </c>
      <c r="J136" s="5" t="str">
        <f t="shared" si="20"/>
        <v/>
      </c>
      <c r="L136" s="41">
        <f t="shared" si="13"/>
        <v>0</v>
      </c>
      <c r="M136" s="41">
        <f t="shared" si="14"/>
        <v>0</v>
      </c>
      <c r="N136" s="41">
        <f t="shared" si="15"/>
        <v>0</v>
      </c>
      <c r="O136" s="41">
        <f t="shared" si="16"/>
        <v>0</v>
      </c>
      <c r="P136" s="2">
        <f t="shared" si="17"/>
        <v>0</v>
      </c>
    </row>
  </sheetData>
  <autoFilter ref="A12:J72">
    <sortState ref="A7:J66">
      <sortCondition ref="A7:A66"/>
    </sortState>
  </autoFilter>
  <sortState ref="A77:J97">
    <sortCondition ref="J77:J115"/>
  </sortState>
  <conditionalFormatting sqref="E115:E136">
    <cfRule type="expression" dxfId="6" priority="4">
      <formula>IF(AND(E115=E51,COUNT(E115)=COUNT(E51)),1,0)=1</formula>
    </cfRule>
  </conditionalFormatting>
  <conditionalFormatting sqref="E136">
    <cfRule type="expression" dxfId="5" priority="3">
      <formula>IF(AND(E136=E72,COUNT(E136)=COUNT(E72)),1,0)=1</formula>
    </cfRule>
  </conditionalFormatting>
  <conditionalFormatting sqref="F115:F136">
    <cfRule type="expression" dxfId="4" priority="2">
      <formula>IF(AND(F115=F51,COUNT(F115)=COUNT(F51)),1,0)=1</formula>
    </cfRule>
  </conditionalFormatting>
  <conditionalFormatting sqref="G116:G136">
    <cfRule type="expression" dxfId="3" priority="1">
      <formula>IF(AND(G116=G52,COUNT(G116)=COUNT(G52)),1,0)=1</formula>
    </cfRule>
  </conditionalFormatting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opLeftCell="A4" workbookViewId="0">
      <selection activeCell="K34" sqref="K34"/>
    </sheetView>
  </sheetViews>
  <sheetFormatPr defaultColWidth="9.109375" defaultRowHeight="14.4"/>
  <cols>
    <col min="1" max="1" width="5.109375" style="2" customWidth="1"/>
    <col min="2" max="2" width="23.109375" style="35" customWidth="1"/>
    <col min="3" max="4" width="14" style="2" customWidth="1"/>
    <col min="5" max="5" width="11.5546875" style="2" customWidth="1"/>
    <col min="6" max="6" width="10.88671875" style="41" customWidth="1"/>
    <col min="7" max="7" width="9.109375" style="2"/>
    <col min="8" max="8" width="20.109375" style="2" customWidth="1"/>
    <col min="9" max="16384" width="9.109375" style="2"/>
  </cols>
  <sheetData>
    <row r="1" spans="1:10">
      <c r="A1" s="2" t="s">
        <v>31</v>
      </c>
    </row>
    <row r="2" spans="1:10">
      <c r="A2" s="2" t="s">
        <v>34</v>
      </c>
    </row>
    <row r="3" spans="1:10">
      <c r="A3" s="2" t="s">
        <v>35</v>
      </c>
    </row>
    <row r="4" spans="1:10">
      <c r="A4" s="2" t="s">
        <v>64</v>
      </c>
      <c r="F4" s="2"/>
      <c r="I4" s="40"/>
      <c r="J4" s="41"/>
    </row>
    <row r="5" spans="1:10">
      <c r="A5" s="2" t="s">
        <v>47</v>
      </c>
      <c r="F5" s="2"/>
      <c r="I5" s="40"/>
      <c r="J5" s="41"/>
    </row>
    <row r="6" spans="1:10">
      <c r="A6" s="2" t="s">
        <v>84</v>
      </c>
      <c r="F6" s="2"/>
      <c r="I6" s="40"/>
      <c r="J6" s="41"/>
    </row>
    <row r="8" spans="1:10" ht="19.8">
      <c r="A8" s="46" t="s">
        <v>40</v>
      </c>
    </row>
    <row r="9" spans="1:10" s="6" customFormat="1">
      <c r="A9" s="62" t="s">
        <v>2</v>
      </c>
      <c r="B9" s="65" t="s">
        <v>3</v>
      </c>
      <c r="C9" s="62" t="s">
        <v>66</v>
      </c>
      <c r="D9" s="62" t="s">
        <v>67</v>
      </c>
      <c r="E9" s="62" t="s">
        <v>37</v>
      </c>
      <c r="F9" s="66" t="s">
        <v>28</v>
      </c>
      <c r="G9" s="62" t="s">
        <v>29</v>
      </c>
      <c r="H9" s="62" t="s">
        <v>58</v>
      </c>
    </row>
    <row r="10" spans="1:10">
      <c r="A10" s="5">
        <v>29</v>
      </c>
      <c r="B10" s="42" t="str">
        <f>IF(Registrations!$S39="Y",Registrations!$D39,"")</f>
        <v>Dehn, Heinz</v>
      </c>
      <c r="C10" s="5" t="str">
        <f>IF(Registrations!$S39="Y",Registrations!$E39,"")</f>
        <v xml:space="preserve">RVAC </v>
      </c>
      <c r="D10" s="5" t="str">
        <f>IF(Registrations!$S39="Y",IF(Registrations!$F39&gt; "",Registrations!$F39,""),"")</f>
        <v>Eagles</v>
      </c>
      <c r="E10" s="44">
        <v>729.17</v>
      </c>
      <c r="F10" s="7">
        <f t="shared" ref="F10:F41" si="0">$E10/MAX($E$10:$E$69)*100</f>
        <v>100</v>
      </c>
      <c r="G10" s="5">
        <f t="shared" ref="G10:G41" si="1">IF(COUNT($E10:$E10)&gt;0,INT(RANK($F10,$F$10:$F$69,0)/3)+1,"")</f>
        <v>1</v>
      </c>
      <c r="H10" s="44"/>
    </row>
    <row r="11" spans="1:10">
      <c r="A11" s="5">
        <v>30</v>
      </c>
      <c r="B11" s="42" t="str">
        <f>IF(Registrations!$S40="Y",Registrations!$D40,"")</f>
        <v>Bright, Robert</v>
      </c>
      <c r="C11" s="5" t="str">
        <f>IF(Registrations!$S40="Y",Registrations!$E40,"")</f>
        <v xml:space="preserve">RVAC </v>
      </c>
      <c r="D11" s="5" t="str">
        <f>IF(Registrations!$S40="Y",IF(Registrations!$F40&gt; "",Registrations!$F40,""),"")</f>
        <v>Eagles</v>
      </c>
      <c r="E11" s="44">
        <v>729.17</v>
      </c>
      <c r="F11" s="7">
        <f t="shared" si="0"/>
        <v>100</v>
      </c>
      <c r="G11" s="5">
        <f t="shared" si="1"/>
        <v>1</v>
      </c>
      <c r="H11" s="44"/>
    </row>
    <row r="12" spans="1:10">
      <c r="A12" s="5">
        <v>31</v>
      </c>
      <c r="B12" s="42" t="str">
        <f>IF(Registrations!$S41="Y",Registrations!$D41,"")</f>
        <v>Canavan, Paul</v>
      </c>
      <c r="C12" s="5" t="str">
        <f>IF(Registrations!$S41="Y",Registrations!$E41,"")</f>
        <v xml:space="preserve">RVAC </v>
      </c>
      <c r="D12" s="5" t="str">
        <f>IF(Registrations!$S41="Y",IF(Registrations!$F41&gt; "",Registrations!$F41,""),"")</f>
        <v>Eagles</v>
      </c>
      <c r="E12" s="44">
        <v>729.17</v>
      </c>
      <c r="F12" s="7">
        <f t="shared" si="0"/>
        <v>100</v>
      </c>
      <c r="G12" s="5">
        <f t="shared" si="1"/>
        <v>1</v>
      </c>
      <c r="H12" s="44"/>
    </row>
    <row r="13" spans="1:10">
      <c r="A13" s="5">
        <v>34</v>
      </c>
      <c r="B13" s="42" t="str">
        <f>IF(Registrations!$S44="Y",Registrations!$D44,"")</f>
        <v>Hulley, Steve</v>
      </c>
      <c r="C13" s="5" t="str">
        <f>IF(Registrations!$S44="Y",Registrations!$E44,"")</f>
        <v xml:space="preserve">RVAC </v>
      </c>
      <c r="D13" s="5" t="str">
        <f>IF(Registrations!$S44="Y",IF(Registrations!$F44&gt; "",Registrations!$F44,""),"")</f>
        <v>Falcons</v>
      </c>
      <c r="E13" s="44">
        <v>702.5</v>
      </c>
      <c r="F13" s="7">
        <f t="shared" si="0"/>
        <v>96.342416720380712</v>
      </c>
      <c r="G13" s="5">
        <f t="shared" si="1"/>
        <v>2</v>
      </c>
      <c r="H13" s="44"/>
    </row>
    <row r="14" spans="1:10">
      <c r="A14" s="5">
        <v>35</v>
      </c>
      <c r="B14" s="42" t="str">
        <f>IF(Registrations!$S45="Y",Registrations!$D45,"")</f>
        <v>Stopp, Andrew</v>
      </c>
      <c r="C14" s="5" t="str">
        <f>IF(Registrations!$S45="Y",Registrations!$E45,"")</f>
        <v xml:space="preserve">RVAC </v>
      </c>
      <c r="D14" s="5" t="str">
        <f>IF(Registrations!$S45="Y",IF(Registrations!$F45&gt; "",Registrations!$F45,""),"")</f>
        <v>Falcons</v>
      </c>
      <c r="E14" s="44">
        <v>702.5</v>
      </c>
      <c r="F14" s="7">
        <f t="shared" si="0"/>
        <v>96.342416720380712</v>
      </c>
      <c r="G14" s="5">
        <f t="shared" si="1"/>
        <v>2</v>
      </c>
      <c r="H14" s="44"/>
    </row>
    <row r="15" spans="1:10">
      <c r="A15" s="5">
        <v>36</v>
      </c>
      <c r="B15" s="42" t="str">
        <f>IF(Registrations!$S46="Y",Registrations!$D46,"")</f>
        <v>Roissetter, Rob</v>
      </c>
      <c r="C15" s="5" t="str">
        <f>IF(Registrations!$S46="Y",Registrations!$E46,"")</f>
        <v xml:space="preserve">RVAC </v>
      </c>
      <c r="D15" s="5" t="str">
        <f>IF(Registrations!$S46="Y",IF(Registrations!$F46&gt; "",Registrations!$F46,""),"")</f>
        <v>Falcons</v>
      </c>
      <c r="E15" s="44">
        <v>702.5</v>
      </c>
      <c r="F15" s="7">
        <f t="shared" si="0"/>
        <v>96.342416720380712</v>
      </c>
      <c r="G15" s="5">
        <f t="shared" si="1"/>
        <v>2</v>
      </c>
      <c r="H15" s="44"/>
    </row>
    <row r="16" spans="1:10">
      <c r="A16" s="5">
        <v>15</v>
      </c>
      <c r="B16" s="42" t="str">
        <f>IF(Registrations!$S25="Y",Registrations!$D25,"")</f>
        <v>Horsburgh, Peter</v>
      </c>
      <c r="C16" s="5" t="str">
        <f>IF(Registrations!$S25="Y",Registrations!$E25,"")</f>
        <v>RNAC</v>
      </c>
      <c r="D16" s="5" t="str">
        <f>IF(Registrations!$S25="Y",IF(Registrations!$F25&gt; "",Registrations!$F25,""),"")</f>
        <v>Team 1</v>
      </c>
      <c r="E16" s="44">
        <v>652.5</v>
      </c>
      <c r="F16" s="7">
        <f t="shared" si="0"/>
        <v>89.485305210033331</v>
      </c>
      <c r="G16" s="5">
        <f t="shared" si="1"/>
        <v>3</v>
      </c>
      <c r="H16" s="44"/>
    </row>
    <row r="17" spans="1:8">
      <c r="A17" s="5">
        <v>16</v>
      </c>
      <c r="B17" s="42" t="str">
        <f>IF(Registrations!$S26="Y",Registrations!$D26,"")</f>
        <v>Kennewell, Greg</v>
      </c>
      <c r="C17" s="5" t="str">
        <f>IF(Registrations!$S26="Y",Registrations!$E26,"")</f>
        <v>RNAC</v>
      </c>
      <c r="D17" s="5" t="str">
        <f>IF(Registrations!$S26="Y",IF(Registrations!$F26&gt; "",Registrations!$F26,""),"")</f>
        <v>Team 1</v>
      </c>
      <c r="E17" s="44">
        <v>652.5</v>
      </c>
      <c r="F17" s="7">
        <f t="shared" si="0"/>
        <v>89.485305210033331</v>
      </c>
      <c r="G17" s="5">
        <f t="shared" si="1"/>
        <v>3</v>
      </c>
      <c r="H17" s="44"/>
    </row>
    <row r="18" spans="1:8">
      <c r="A18" s="5">
        <v>17</v>
      </c>
      <c r="B18" s="42" t="str">
        <f>IF(Registrations!$S27="Y",Registrations!$D27,"")</f>
        <v>Kunkel, Dave</v>
      </c>
      <c r="C18" s="5" t="str">
        <f>IF(Registrations!$S27="Y",Registrations!$E27,"")</f>
        <v>RNAC</v>
      </c>
      <c r="D18" s="5" t="str">
        <f>IF(Registrations!$S27="Y",IF(Registrations!$F27&gt; "",Registrations!$F27,""),"")</f>
        <v>Team 1</v>
      </c>
      <c r="E18" s="44">
        <v>652.5</v>
      </c>
      <c r="F18" s="7">
        <f t="shared" si="0"/>
        <v>89.485305210033331</v>
      </c>
      <c r="G18" s="5">
        <f t="shared" si="1"/>
        <v>3</v>
      </c>
      <c r="H18" s="44"/>
    </row>
    <row r="19" spans="1:8">
      <c r="A19" s="5">
        <v>22</v>
      </c>
      <c r="B19" s="42" t="str">
        <f>IF(Registrations!$S32="Y",Registrations!$D32,"")</f>
        <v>Begbie, Ian</v>
      </c>
      <c r="C19" s="5" t="str">
        <f>IF(Registrations!$S32="Y",Registrations!$E32,"")</f>
        <v>RNZAC</v>
      </c>
      <c r="D19" s="5" t="str">
        <f>IF(Registrations!$S32="Y",IF(Registrations!$F32&gt; "",Registrations!$F32,""),"")</f>
        <v/>
      </c>
      <c r="E19" s="44">
        <v>610.83000000000004</v>
      </c>
      <c r="F19" s="7">
        <f t="shared" si="0"/>
        <v>83.770588477309829</v>
      </c>
      <c r="G19" s="5">
        <f t="shared" si="1"/>
        <v>4</v>
      </c>
      <c r="H19" s="44"/>
    </row>
    <row r="20" spans="1:8">
      <c r="A20" s="5">
        <v>26</v>
      </c>
      <c r="B20" s="42" t="str">
        <f>IF(Registrations!$S36="Y",Registrations!$D36,"")</f>
        <v>Franklin, Darryn</v>
      </c>
      <c r="C20" s="5" t="str">
        <f>IF(Registrations!$S36="Y",Registrations!$E36,"")</f>
        <v>RNZAC</v>
      </c>
      <c r="D20" s="5" t="str">
        <f>IF(Registrations!$S36="Y",IF(Registrations!$F36&gt; "",Registrations!$F36,""),"")</f>
        <v/>
      </c>
      <c r="E20" s="44">
        <v>610.83000000000004</v>
      </c>
      <c r="F20" s="7">
        <f t="shared" si="0"/>
        <v>83.770588477309829</v>
      </c>
      <c r="G20" s="5">
        <f t="shared" si="1"/>
        <v>4</v>
      </c>
      <c r="H20" s="44"/>
    </row>
    <row r="21" spans="1:8">
      <c r="A21" s="5">
        <v>41</v>
      </c>
      <c r="B21" s="42" t="str">
        <f>IF(Registrations!$S51="Y",Registrations!$D51,"")</f>
        <v>Rendell, Graeme</v>
      </c>
      <c r="C21" s="5" t="str">
        <f>IF(Registrations!$S51="Y",Registrations!$E51,"")</f>
        <v>RNZAC</v>
      </c>
      <c r="D21" s="5" t="str">
        <f>IF(Registrations!$S51="Y",IF(Registrations!$F51&gt; "",Registrations!$F51,""),"")</f>
        <v/>
      </c>
      <c r="E21" s="44">
        <v>610.83000000000004</v>
      </c>
      <c r="F21" s="7">
        <f t="shared" si="0"/>
        <v>83.770588477309829</v>
      </c>
      <c r="G21" s="5">
        <f t="shared" si="1"/>
        <v>4</v>
      </c>
      <c r="H21" s="44"/>
    </row>
    <row r="22" spans="1:8">
      <c r="A22" s="5">
        <v>1</v>
      </c>
      <c r="B22" s="42" t="str">
        <f>IF(Registrations!$S11="Y",Registrations!$D11,"")</f>
        <v/>
      </c>
      <c r="C22" s="5" t="str">
        <f>IF(Registrations!$S11="Y",Registrations!$E11,"")</f>
        <v/>
      </c>
      <c r="D22" s="5" t="str">
        <f>IF(Registrations!$S11="Y",IF(Registrations!$F11&gt; "",Registrations!$F11,""),"")</f>
        <v/>
      </c>
      <c r="E22" s="44"/>
      <c r="F22" s="7">
        <f t="shared" si="0"/>
        <v>0</v>
      </c>
      <c r="G22" s="5" t="str">
        <f t="shared" si="1"/>
        <v/>
      </c>
      <c r="H22" s="44"/>
    </row>
    <row r="23" spans="1:8">
      <c r="A23" s="5">
        <v>2</v>
      </c>
      <c r="B23" s="42" t="str">
        <f>IF(Registrations!$S12="Y",Registrations!$D12,"")</f>
        <v/>
      </c>
      <c r="C23" s="5" t="str">
        <f>IF(Registrations!$S12="Y",Registrations!$E12,"")</f>
        <v/>
      </c>
      <c r="D23" s="5" t="str">
        <f>IF(Registrations!$S12="Y",IF(Registrations!$F12&gt; "",Registrations!$F12,""),"")</f>
        <v/>
      </c>
      <c r="E23" s="44"/>
      <c r="F23" s="7">
        <f t="shared" si="0"/>
        <v>0</v>
      </c>
      <c r="G23" s="5" t="str">
        <f t="shared" si="1"/>
        <v/>
      </c>
      <c r="H23" s="44"/>
    </row>
    <row r="24" spans="1:8">
      <c r="A24" s="5">
        <v>3</v>
      </c>
      <c r="B24" s="42" t="str">
        <f>IF(Registrations!$S13="Y",Registrations!$D13,"")</f>
        <v/>
      </c>
      <c r="C24" s="5" t="str">
        <f>IF(Registrations!$S13="Y",Registrations!$E13,"")</f>
        <v/>
      </c>
      <c r="D24" s="5" t="str">
        <f>IF(Registrations!$S13="Y",IF(Registrations!$F13&gt; "",Registrations!$F13,""),"")</f>
        <v/>
      </c>
      <c r="E24" s="104"/>
      <c r="F24" s="7">
        <f t="shared" si="0"/>
        <v>0</v>
      </c>
      <c r="G24" s="5" t="str">
        <f t="shared" si="1"/>
        <v/>
      </c>
      <c r="H24" s="44"/>
    </row>
    <row r="25" spans="1:8">
      <c r="A25" s="5">
        <v>4</v>
      </c>
      <c r="B25" s="42" t="str">
        <f>IF(Registrations!$S14="Y",Registrations!$D14,"")</f>
        <v/>
      </c>
      <c r="C25" s="5" t="str">
        <f>IF(Registrations!$S14="Y",Registrations!$E14,"")</f>
        <v/>
      </c>
      <c r="D25" s="5" t="str">
        <f>IF(Registrations!$S14="Y",IF(Registrations!$F14&gt; "",Registrations!$F14,""),"")</f>
        <v/>
      </c>
      <c r="E25" s="104"/>
      <c r="F25" s="7">
        <f t="shared" si="0"/>
        <v>0</v>
      </c>
      <c r="G25" s="5" t="str">
        <f t="shared" si="1"/>
        <v/>
      </c>
      <c r="H25" s="44"/>
    </row>
    <row r="26" spans="1:8">
      <c r="A26" s="5">
        <v>5</v>
      </c>
      <c r="B26" s="42" t="str">
        <f>IF(Registrations!$S15="Y",Registrations!$D15,"")</f>
        <v/>
      </c>
      <c r="C26" s="5" t="str">
        <f>IF(Registrations!$S15="Y",Registrations!$E15,"")</f>
        <v/>
      </c>
      <c r="D26" s="5" t="str">
        <f>IF(Registrations!$S15="Y",IF(Registrations!$F15&gt; "",Registrations!$F15,""),"")</f>
        <v/>
      </c>
      <c r="E26" s="44"/>
      <c r="F26" s="7">
        <f t="shared" si="0"/>
        <v>0</v>
      </c>
      <c r="G26" s="5" t="str">
        <f t="shared" si="1"/>
        <v/>
      </c>
      <c r="H26" s="44"/>
    </row>
    <row r="27" spans="1:8">
      <c r="A27" s="5">
        <v>6</v>
      </c>
      <c r="B27" s="42" t="str">
        <f>IF(Registrations!$S16="Y",Registrations!$D16,"")</f>
        <v/>
      </c>
      <c r="C27" s="5" t="str">
        <f>IF(Registrations!$S16="Y",Registrations!$E16,"")</f>
        <v/>
      </c>
      <c r="D27" s="5" t="str">
        <f>IF(Registrations!$S16="Y",IF(Registrations!$F16&gt; "",Registrations!$F16,""),"")</f>
        <v/>
      </c>
      <c r="E27" s="44"/>
      <c r="F27" s="7">
        <f t="shared" si="0"/>
        <v>0</v>
      </c>
      <c r="G27" s="5" t="str">
        <f t="shared" si="1"/>
        <v/>
      </c>
      <c r="H27" s="44"/>
    </row>
    <row r="28" spans="1:8">
      <c r="A28" s="5">
        <v>7</v>
      </c>
      <c r="B28" s="42" t="str">
        <f>IF(Registrations!$S17="Y",Registrations!$D17,"")</f>
        <v/>
      </c>
      <c r="C28" s="5" t="str">
        <f>IF(Registrations!$S17="Y",Registrations!$E17,"")</f>
        <v/>
      </c>
      <c r="D28" s="5" t="str">
        <f>IF(Registrations!$S17="Y",IF(Registrations!$F17&gt; "",Registrations!$F17,""),"")</f>
        <v/>
      </c>
      <c r="E28" s="44"/>
      <c r="F28" s="7">
        <f t="shared" si="0"/>
        <v>0</v>
      </c>
      <c r="G28" s="5" t="str">
        <f t="shared" si="1"/>
        <v/>
      </c>
      <c r="H28" s="44"/>
    </row>
    <row r="29" spans="1:8">
      <c r="A29" s="5">
        <v>8</v>
      </c>
      <c r="B29" s="42" t="str">
        <f>IF(Registrations!$S18="Y",Registrations!$D18,"")</f>
        <v/>
      </c>
      <c r="C29" s="5" t="str">
        <f>IF(Registrations!$S18="Y",Registrations!$E18,"")</f>
        <v/>
      </c>
      <c r="D29" s="5" t="str">
        <f>IF(Registrations!$S18="Y",IF(Registrations!$F18&gt; "",Registrations!$F18,""),"")</f>
        <v/>
      </c>
      <c r="E29" s="44"/>
      <c r="F29" s="7">
        <f t="shared" si="0"/>
        <v>0</v>
      </c>
      <c r="G29" s="5" t="str">
        <f t="shared" si="1"/>
        <v/>
      </c>
      <c r="H29" s="44"/>
    </row>
    <row r="30" spans="1:8">
      <c r="A30" s="5">
        <v>9</v>
      </c>
      <c r="B30" s="42" t="str">
        <f>IF(Registrations!$S19="Y",Registrations!$D19,"")</f>
        <v/>
      </c>
      <c r="C30" s="5" t="str">
        <f>IF(Registrations!$S19="Y",Registrations!$E19,"")</f>
        <v/>
      </c>
      <c r="D30" s="5" t="str">
        <f>IF(Registrations!$S19="Y",IF(Registrations!$F19&gt; "",Registrations!$F19,""),"")</f>
        <v/>
      </c>
      <c r="E30" s="44"/>
      <c r="F30" s="7">
        <f t="shared" si="0"/>
        <v>0</v>
      </c>
      <c r="G30" s="5" t="str">
        <f t="shared" si="1"/>
        <v/>
      </c>
      <c r="H30" s="44"/>
    </row>
    <row r="31" spans="1:8">
      <c r="A31" s="5">
        <v>10</v>
      </c>
      <c r="B31" s="42" t="str">
        <f>IF(Registrations!$S20="Y",Registrations!$D20,"")</f>
        <v/>
      </c>
      <c r="C31" s="5" t="str">
        <f>IF(Registrations!$S20="Y",Registrations!$E20,"")</f>
        <v/>
      </c>
      <c r="D31" s="5" t="str">
        <f>IF(Registrations!$S20="Y",IF(Registrations!$F20&gt; "",Registrations!$F20,""),"")</f>
        <v/>
      </c>
      <c r="E31" s="44"/>
      <c r="F31" s="7">
        <f t="shared" si="0"/>
        <v>0</v>
      </c>
      <c r="G31" s="5" t="str">
        <f t="shared" si="1"/>
        <v/>
      </c>
      <c r="H31" s="44"/>
    </row>
    <row r="32" spans="1:8">
      <c r="A32" s="5">
        <v>11</v>
      </c>
      <c r="B32" s="42" t="str">
        <f>IF(Registrations!$S21="Y",Registrations!$D21,"")</f>
        <v/>
      </c>
      <c r="C32" s="5" t="str">
        <f>IF(Registrations!$S21="Y",Registrations!$E21,"")</f>
        <v/>
      </c>
      <c r="D32" s="5" t="str">
        <f>IF(Registrations!$S21="Y",IF(Registrations!$F21&gt; "",Registrations!$F21,""),"")</f>
        <v/>
      </c>
      <c r="E32" s="44"/>
      <c r="F32" s="7">
        <f t="shared" si="0"/>
        <v>0</v>
      </c>
      <c r="G32" s="5" t="str">
        <f t="shared" si="1"/>
        <v/>
      </c>
      <c r="H32" s="44"/>
    </row>
    <row r="33" spans="1:12">
      <c r="A33" s="5">
        <v>12</v>
      </c>
      <c r="B33" s="42" t="str">
        <f>IF(Registrations!$S22="Y",Registrations!$D22,"")</f>
        <v/>
      </c>
      <c r="C33" s="5" t="str">
        <f>IF(Registrations!$S22="Y",Registrations!$E22,"")</f>
        <v/>
      </c>
      <c r="D33" s="5" t="str">
        <f>IF(Registrations!$S22="Y",IF(Registrations!$F22&gt; "",Registrations!$F22,""),"")</f>
        <v/>
      </c>
      <c r="E33" s="44"/>
      <c r="F33" s="7">
        <f t="shared" si="0"/>
        <v>0</v>
      </c>
      <c r="G33" s="5" t="str">
        <f t="shared" si="1"/>
        <v/>
      </c>
      <c r="H33" s="44"/>
    </row>
    <row r="34" spans="1:12">
      <c r="A34" s="5">
        <v>13</v>
      </c>
      <c r="B34" s="42" t="str">
        <f>IF(Registrations!$S23="Y",Registrations!$D23,"")</f>
        <v/>
      </c>
      <c r="C34" s="5" t="str">
        <f>IF(Registrations!$S23="Y",Registrations!$E23,"")</f>
        <v/>
      </c>
      <c r="D34" s="5" t="str">
        <f>IF(Registrations!$S23="Y",IF(Registrations!$F23&gt; "",Registrations!$F23,""),"")</f>
        <v/>
      </c>
      <c r="E34" s="44"/>
      <c r="F34" s="7">
        <f t="shared" si="0"/>
        <v>0</v>
      </c>
      <c r="G34" s="5" t="str">
        <f t="shared" si="1"/>
        <v/>
      </c>
      <c r="H34" s="44"/>
    </row>
    <row r="35" spans="1:12">
      <c r="A35" s="5">
        <v>14</v>
      </c>
      <c r="B35" s="42" t="str">
        <f>IF(Registrations!$S24="Y",Registrations!$D24,"")</f>
        <v/>
      </c>
      <c r="C35" s="5" t="str">
        <f>IF(Registrations!$S24="Y",Registrations!$E24,"")</f>
        <v/>
      </c>
      <c r="D35" s="5" t="str">
        <f>IF(Registrations!$S24="Y",IF(Registrations!$F24&gt; "",Registrations!$F24,""),"")</f>
        <v/>
      </c>
      <c r="E35" s="104"/>
      <c r="F35" s="7">
        <f t="shared" si="0"/>
        <v>0</v>
      </c>
      <c r="G35" s="5" t="str">
        <f t="shared" si="1"/>
        <v/>
      </c>
      <c r="H35" s="44"/>
    </row>
    <row r="36" spans="1:12">
      <c r="A36" s="5">
        <v>18</v>
      </c>
      <c r="B36" s="42" t="str">
        <f>IF(Registrations!$S28="Y",Registrations!$D28,"")</f>
        <v/>
      </c>
      <c r="C36" s="5" t="str">
        <f>IF(Registrations!$S28="Y",Registrations!$E28,"")</f>
        <v/>
      </c>
      <c r="D36" s="5" t="str">
        <f>IF(Registrations!$S28="Y",IF(Registrations!$F28&gt; "",Registrations!$F28,""),"")</f>
        <v/>
      </c>
      <c r="E36" s="44"/>
      <c r="F36" s="7">
        <f t="shared" si="0"/>
        <v>0</v>
      </c>
      <c r="G36" s="5" t="str">
        <f t="shared" si="1"/>
        <v/>
      </c>
      <c r="H36" s="44"/>
    </row>
    <row r="37" spans="1:12">
      <c r="A37" s="5">
        <v>19</v>
      </c>
      <c r="B37" s="42" t="str">
        <f>IF(Registrations!$S29="Y",Registrations!$D29,"")</f>
        <v/>
      </c>
      <c r="C37" s="5" t="str">
        <f>IF(Registrations!$S29="Y",Registrations!$E29,"")</f>
        <v/>
      </c>
      <c r="D37" s="5" t="str">
        <f>IF(Registrations!$S29="Y",IF(Registrations!$F29&gt; "",Registrations!$F29,""),"")</f>
        <v/>
      </c>
      <c r="E37" s="44"/>
      <c r="F37" s="7">
        <f t="shared" si="0"/>
        <v>0</v>
      </c>
      <c r="G37" s="5" t="str">
        <f t="shared" si="1"/>
        <v/>
      </c>
      <c r="H37" s="44"/>
      <c r="L37" s="3" t="str">
        <f>IF(Registrations!$S38="Y",Registrations!$E38,"")</f>
        <v/>
      </c>
    </row>
    <row r="38" spans="1:12">
      <c r="A38" s="5">
        <v>20</v>
      </c>
      <c r="B38" s="42" t="str">
        <f>IF(Registrations!$S30="Y",Registrations!$D30,"")</f>
        <v/>
      </c>
      <c r="C38" s="5" t="str">
        <f>IF(Registrations!$S30="Y",Registrations!$E30,"")</f>
        <v/>
      </c>
      <c r="D38" s="5" t="str">
        <f>IF(Registrations!$S30="Y",IF(Registrations!$F30&gt; "",Registrations!$F30,""),"")</f>
        <v/>
      </c>
      <c r="E38" s="44"/>
      <c r="F38" s="7">
        <f t="shared" si="0"/>
        <v>0</v>
      </c>
      <c r="G38" s="5" t="str">
        <f t="shared" si="1"/>
        <v/>
      </c>
      <c r="H38" s="44"/>
    </row>
    <row r="39" spans="1:12">
      <c r="A39" s="5">
        <v>21</v>
      </c>
      <c r="B39" s="42" t="str">
        <f>IF(Registrations!$S31="Y",Registrations!$D31,"")</f>
        <v/>
      </c>
      <c r="C39" s="5" t="str">
        <f>IF(Registrations!$S31="Y",Registrations!$E31,"")</f>
        <v/>
      </c>
      <c r="D39" s="5" t="str">
        <f>IF(Registrations!$S31="Y",IF(Registrations!$F31&gt; "",Registrations!$F31,""),"")</f>
        <v/>
      </c>
      <c r="E39" s="104"/>
      <c r="F39" s="7">
        <f t="shared" si="0"/>
        <v>0</v>
      </c>
      <c r="G39" s="5" t="str">
        <f t="shared" si="1"/>
        <v/>
      </c>
      <c r="H39" s="44"/>
    </row>
    <row r="40" spans="1:12">
      <c r="A40" s="5">
        <v>23</v>
      </c>
      <c r="B40" s="42" t="str">
        <f>IF(Registrations!$S33="Y",Registrations!$D33,"")</f>
        <v/>
      </c>
      <c r="C40" s="5" t="str">
        <f>IF(Registrations!$S33="Y",Registrations!$E33,"")</f>
        <v/>
      </c>
      <c r="D40" s="5" t="str">
        <f>IF(Registrations!$S33="Y",IF(Registrations!$F33&gt; "",Registrations!$F33,""),"")</f>
        <v/>
      </c>
      <c r="E40" s="104"/>
      <c r="F40" s="7">
        <f t="shared" si="0"/>
        <v>0</v>
      </c>
      <c r="G40" s="5" t="str">
        <f t="shared" si="1"/>
        <v/>
      </c>
      <c r="H40" s="44"/>
    </row>
    <row r="41" spans="1:12">
      <c r="A41" s="5">
        <v>24</v>
      </c>
      <c r="B41" s="42" t="str">
        <f>IF(Registrations!$S34="Y",Registrations!$D34,"")</f>
        <v/>
      </c>
      <c r="C41" s="5" t="str">
        <f>IF(Registrations!$S34="Y",Registrations!$E34,"")</f>
        <v/>
      </c>
      <c r="D41" s="5" t="str">
        <f>IF(Registrations!$S34="Y",IF(Registrations!$F34&gt; "",Registrations!$F34,""),"")</f>
        <v/>
      </c>
      <c r="E41" s="44"/>
      <c r="F41" s="7">
        <f t="shared" si="0"/>
        <v>0</v>
      </c>
      <c r="G41" s="5" t="str">
        <f t="shared" si="1"/>
        <v/>
      </c>
      <c r="H41" s="44"/>
    </row>
    <row r="42" spans="1:12">
      <c r="A42" s="5">
        <v>25</v>
      </c>
      <c r="B42" s="42" t="str">
        <f>IF(Registrations!$S35="Y",Registrations!$D35,"")</f>
        <v/>
      </c>
      <c r="C42" s="5" t="str">
        <f>IF(Registrations!$S35="Y",Registrations!$E35,"")</f>
        <v/>
      </c>
      <c r="D42" s="5" t="str">
        <f>IF(Registrations!$S35="Y",IF(Registrations!$F35&gt; "",Registrations!$F35,""),"")</f>
        <v/>
      </c>
      <c r="E42" s="44"/>
      <c r="F42" s="7">
        <f t="shared" ref="F42:F69" si="2">$E42/MAX($E$10:$E$69)*100</f>
        <v>0</v>
      </c>
      <c r="G42" s="5" t="str">
        <f t="shared" ref="G42:G69" si="3">IF(COUNT($E42:$E42)&gt;0,INT(RANK($F42,$F$10:$F$69,0)/3)+1,"")</f>
        <v/>
      </c>
      <c r="H42" s="44"/>
    </row>
    <row r="43" spans="1:12">
      <c r="A43" s="5">
        <v>27</v>
      </c>
      <c r="B43" s="42" t="str">
        <f>IF(Registrations!$S37="Y",Registrations!$D37,"")</f>
        <v/>
      </c>
      <c r="C43" s="5" t="str">
        <f>IF(Registrations!$S37="Y",Registrations!$E37,"")</f>
        <v/>
      </c>
      <c r="D43" s="5" t="str">
        <f>IF(Registrations!$S37="Y",IF(Registrations!$F37&gt; "",Registrations!$F37,""),"")</f>
        <v/>
      </c>
      <c r="E43" s="44"/>
      <c r="F43" s="7">
        <f t="shared" si="2"/>
        <v>0</v>
      </c>
      <c r="G43" s="5" t="str">
        <f t="shared" si="3"/>
        <v/>
      </c>
      <c r="H43" s="44"/>
    </row>
    <row r="44" spans="1:12">
      <c r="A44" s="5">
        <v>28</v>
      </c>
      <c r="B44" s="42" t="str">
        <f>IF(Registrations!$S38="Y",Registrations!$D38,"")</f>
        <v/>
      </c>
      <c r="C44" s="5" t="str">
        <f>IF(Registrations!$S38="Y",Registrations!$E38,"")</f>
        <v/>
      </c>
      <c r="D44" s="5" t="str">
        <f>IF(Registrations!$S38="Y",IF(Registrations!$F38&gt; "",Registrations!$F38,""),"")</f>
        <v/>
      </c>
      <c r="E44" s="104"/>
      <c r="F44" s="7">
        <f t="shared" si="2"/>
        <v>0</v>
      </c>
      <c r="G44" s="5" t="str">
        <f t="shared" si="3"/>
        <v/>
      </c>
      <c r="H44" s="44"/>
    </row>
    <row r="45" spans="1:12">
      <c r="A45" s="5">
        <v>32</v>
      </c>
      <c r="B45" s="42" t="str">
        <f>IF(Registrations!$S42="Y",Registrations!$D42,"")</f>
        <v/>
      </c>
      <c r="C45" s="5" t="str">
        <f>IF(Registrations!$S42="Y",Registrations!$E42,"")</f>
        <v/>
      </c>
      <c r="D45" s="5" t="str">
        <f>IF(Registrations!$S42="Y",IF(Registrations!$F42&gt; "",Registrations!$F42,""),"")</f>
        <v/>
      </c>
      <c r="E45" s="104"/>
      <c r="F45" s="7">
        <f t="shared" si="2"/>
        <v>0</v>
      </c>
      <c r="G45" s="5" t="str">
        <f t="shared" si="3"/>
        <v/>
      </c>
      <c r="H45" s="44"/>
    </row>
    <row r="46" spans="1:12">
      <c r="A46" s="5">
        <v>33</v>
      </c>
      <c r="B46" s="42" t="str">
        <f>IF(Registrations!$S43="Y",Registrations!$D43,"")</f>
        <v/>
      </c>
      <c r="C46" s="5" t="str">
        <f>IF(Registrations!$S43="Y",Registrations!$E43,"")</f>
        <v/>
      </c>
      <c r="D46" s="5" t="str">
        <f>IF(Registrations!$S43="Y",IF(Registrations!$F43&gt; "",Registrations!$F43,""),"")</f>
        <v/>
      </c>
      <c r="E46" s="44"/>
      <c r="F46" s="7">
        <f t="shared" si="2"/>
        <v>0</v>
      </c>
      <c r="G46" s="5" t="str">
        <f t="shared" si="3"/>
        <v/>
      </c>
      <c r="H46" s="44"/>
    </row>
    <row r="47" spans="1:12">
      <c r="A47" s="5">
        <v>37</v>
      </c>
      <c r="B47" s="42" t="str">
        <f>IF(Registrations!$S47="Y",Registrations!$D47,"")</f>
        <v/>
      </c>
      <c r="C47" s="5" t="str">
        <f>IF(Registrations!$S47="Y",Registrations!$E47,"")</f>
        <v/>
      </c>
      <c r="D47" s="5" t="str">
        <f>IF(Registrations!$S47="Y",IF(Registrations!$F47&gt; "",Registrations!$F47,""),"")</f>
        <v/>
      </c>
      <c r="E47" s="44"/>
      <c r="F47" s="7">
        <f t="shared" si="2"/>
        <v>0</v>
      </c>
      <c r="G47" s="5" t="str">
        <f t="shared" si="3"/>
        <v/>
      </c>
      <c r="H47" s="44"/>
    </row>
    <row r="48" spans="1:12">
      <c r="A48" s="5">
        <v>38</v>
      </c>
      <c r="B48" s="42" t="str">
        <f>IF(Registrations!$S48="Y",Registrations!$D48,"")</f>
        <v/>
      </c>
      <c r="C48" s="5" t="str">
        <f>IF(Registrations!$S48="Y",Registrations!$E48,"")</f>
        <v/>
      </c>
      <c r="D48" s="5" t="str">
        <f>IF(Registrations!$S48="Y",IF(Registrations!$F48&gt; "",Registrations!$F48,""),"")</f>
        <v/>
      </c>
      <c r="E48" s="44"/>
      <c r="F48" s="7">
        <f t="shared" si="2"/>
        <v>0</v>
      </c>
      <c r="G48" s="5" t="str">
        <f t="shared" si="3"/>
        <v/>
      </c>
      <c r="H48" s="44"/>
    </row>
    <row r="49" spans="1:8">
      <c r="A49" s="5">
        <v>39</v>
      </c>
      <c r="B49" s="42"/>
      <c r="C49" s="5" t="str">
        <f>IF(Registrations!$S49="Y",Registrations!$E49,"")</f>
        <v/>
      </c>
      <c r="D49" s="5" t="str">
        <f>IF(Registrations!$S49="Y",IF(Registrations!$F49&gt; "",Registrations!$F49,""),"")</f>
        <v/>
      </c>
      <c r="E49" s="44"/>
      <c r="F49" s="7">
        <f t="shared" si="2"/>
        <v>0</v>
      </c>
      <c r="G49" s="5" t="str">
        <f t="shared" si="3"/>
        <v/>
      </c>
      <c r="H49" s="44"/>
    </row>
    <row r="50" spans="1:8">
      <c r="A50" s="5">
        <v>40</v>
      </c>
      <c r="B50" s="42" t="str">
        <f>IF(Registrations!$S50="Y",Registrations!$D50,"")</f>
        <v/>
      </c>
      <c r="C50" s="5" t="str">
        <f>IF(Registrations!$S50="Y",Registrations!$E50,"")</f>
        <v/>
      </c>
      <c r="D50" s="5" t="str">
        <f>IF(Registrations!$S50="Y",IF(Registrations!$F50&gt; "",Registrations!$F50,""),"")</f>
        <v/>
      </c>
      <c r="E50" s="104"/>
      <c r="F50" s="7">
        <f t="shared" si="2"/>
        <v>0</v>
      </c>
      <c r="G50" s="5" t="str">
        <f t="shared" si="3"/>
        <v/>
      </c>
      <c r="H50" s="44"/>
    </row>
    <row r="51" spans="1:8">
      <c r="A51" s="5">
        <v>42</v>
      </c>
      <c r="B51" s="42" t="str">
        <f>IF(Registrations!$S52="Y",Registrations!$D52,"")</f>
        <v/>
      </c>
      <c r="C51" s="5" t="str">
        <f>IF(Registrations!$S52="Y",Registrations!$E52,"")</f>
        <v/>
      </c>
      <c r="D51" s="5" t="str">
        <f>IF(Registrations!$S52="Y",IF(Registrations!$F52&gt; "",Registrations!$F52,""),"")</f>
        <v/>
      </c>
      <c r="E51" s="44"/>
      <c r="F51" s="7">
        <f t="shared" si="2"/>
        <v>0</v>
      </c>
      <c r="G51" s="5" t="str">
        <f t="shared" si="3"/>
        <v/>
      </c>
      <c r="H51" s="44"/>
    </row>
    <row r="52" spans="1:8">
      <c r="A52" s="5">
        <v>43</v>
      </c>
      <c r="B52" s="42" t="str">
        <f>IF(Registrations!$S53="Y",Registrations!$D53,"")</f>
        <v/>
      </c>
      <c r="C52" s="5" t="str">
        <f>IF(Registrations!$S53="Y",Registrations!$E53,"")</f>
        <v/>
      </c>
      <c r="D52" s="5" t="str">
        <f>IF(Registrations!$S53="Y",IF(Registrations!$F53&gt; "",Registrations!$F53,""),"")</f>
        <v/>
      </c>
      <c r="E52" s="44"/>
      <c r="F52" s="7">
        <f t="shared" si="2"/>
        <v>0</v>
      </c>
      <c r="G52" s="5" t="str">
        <f t="shared" si="3"/>
        <v/>
      </c>
      <c r="H52" s="44"/>
    </row>
    <row r="53" spans="1:8">
      <c r="A53" s="5">
        <v>44</v>
      </c>
      <c r="B53" s="42" t="str">
        <f>IF(Registrations!$S54="Y",Registrations!$D54,"")</f>
        <v/>
      </c>
      <c r="C53" s="5" t="str">
        <f>IF(Registrations!$S54="Y",Registrations!$E54,"")</f>
        <v/>
      </c>
      <c r="D53" s="5" t="str">
        <f>IF(Registrations!$S54="Y",IF(Registrations!$F54&gt; "",Registrations!$F54,""),"")</f>
        <v/>
      </c>
      <c r="E53" s="44"/>
      <c r="F53" s="7">
        <f t="shared" si="2"/>
        <v>0</v>
      </c>
      <c r="G53" s="5" t="str">
        <f t="shared" si="3"/>
        <v/>
      </c>
      <c r="H53" s="44"/>
    </row>
    <row r="54" spans="1:8">
      <c r="A54" s="5">
        <v>45</v>
      </c>
      <c r="B54" s="42" t="str">
        <f>IF(Registrations!$S55="Y",Registrations!$D55,"")</f>
        <v/>
      </c>
      <c r="C54" s="5" t="str">
        <f>IF(Registrations!$S55="Y",Registrations!$E55,"")</f>
        <v/>
      </c>
      <c r="D54" s="5" t="str">
        <f>IF(Registrations!$S55="Y",IF(Registrations!$F55&gt; "",Registrations!$F55,""),"")</f>
        <v/>
      </c>
      <c r="E54" s="44"/>
      <c r="F54" s="7">
        <f t="shared" si="2"/>
        <v>0</v>
      </c>
      <c r="G54" s="5" t="str">
        <f t="shared" si="3"/>
        <v/>
      </c>
      <c r="H54" s="44"/>
    </row>
    <row r="55" spans="1:8">
      <c r="A55" s="5">
        <v>46</v>
      </c>
      <c r="B55" s="42" t="str">
        <f>IF(Registrations!$S56="Y",Registrations!$D56,"")</f>
        <v/>
      </c>
      <c r="C55" s="5" t="str">
        <f>IF(Registrations!$S56="Y",Registrations!$E56,"")</f>
        <v/>
      </c>
      <c r="D55" s="5" t="str">
        <f>IF(Registrations!$S56="Y",IF(Registrations!$F56&gt; "",Registrations!$F56,""),"")</f>
        <v/>
      </c>
      <c r="E55" s="44"/>
      <c r="F55" s="7">
        <f t="shared" si="2"/>
        <v>0</v>
      </c>
      <c r="G55" s="5" t="str">
        <f t="shared" si="3"/>
        <v/>
      </c>
      <c r="H55" s="44"/>
    </row>
    <row r="56" spans="1:8">
      <c r="A56" s="5">
        <v>47</v>
      </c>
      <c r="B56" s="42" t="str">
        <f>IF(Registrations!$S57="Y",Registrations!$D57,"")</f>
        <v/>
      </c>
      <c r="C56" s="5" t="str">
        <f>IF(Registrations!$S57="Y",Registrations!$E57,"")</f>
        <v/>
      </c>
      <c r="D56" s="5" t="str">
        <f>IF(Registrations!$S57="Y",IF(Registrations!$F57&gt; "",Registrations!$F57,""),"")</f>
        <v/>
      </c>
      <c r="E56" s="44"/>
      <c r="F56" s="7">
        <f t="shared" si="2"/>
        <v>0</v>
      </c>
      <c r="G56" s="5" t="str">
        <f t="shared" si="3"/>
        <v/>
      </c>
      <c r="H56" s="44"/>
    </row>
    <row r="57" spans="1:8">
      <c r="A57" s="5">
        <v>48</v>
      </c>
      <c r="B57" s="42" t="str">
        <f>IF(Registrations!$S58="Y",Registrations!$D58,"")</f>
        <v/>
      </c>
      <c r="C57" s="5" t="str">
        <f>IF(Registrations!$S58="Y",Registrations!$E58,"")</f>
        <v/>
      </c>
      <c r="D57" s="5" t="str">
        <f>IF(Registrations!$S58="Y",IF(Registrations!$F58&gt; "",Registrations!$F58,""),"")</f>
        <v/>
      </c>
      <c r="E57" s="44"/>
      <c r="F57" s="7">
        <f t="shared" si="2"/>
        <v>0</v>
      </c>
      <c r="G57" s="5" t="str">
        <f t="shared" si="3"/>
        <v/>
      </c>
      <c r="H57" s="44"/>
    </row>
    <row r="58" spans="1:8">
      <c r="A58" s="5">
        <v>49</v>
      </c>
      <c r="B58" s="42" t="str">
        <f>IF(Registrations!$S59="Y",Registrations!$D59,"")</f>
        <v/>
      </c>
      <c r="C58" s="5" t="str">
        <f>IF(Registrations!$S59="Y",Registrations!$E59,"")</f>
        <v/>
      </c>
      <c r="D58" s="5" t="str">
        <f>IF(Registrations!$S59="Y",IF(Registrations!$F59&gt; "",Registrations!$F59,""),"")</f>
        <v/>
      </c>
      <c r="E58" s="44"/>
      <c r="F58" s="7">
        <f t="shared" si="2"/>
        <v>0</v>
      </c>
      <c r="G58" s="5" t="str">
        <f t="shared" si="3"/>
        <v/>
      </c>
      <c r="H58" s="44"/>
    </row>
    <row r="59" spans="1:8">
      <c r="A59" s="5">
        <v>50</v>
      </c>
      <c r="B59" s="42" t="str">
        <f>IF(Registrations!$S60="Y",Registrations!$D60,"")</f>
        <v/>
      </c>
      <c r="C59" s="5" t="str">
        <f>IF(Registrations!$S60="Y",Registrations!$E60,"")</f>
        <v/>
      </c>
      <c r="D59" s="5" t="str">
        <f>IF(Registrations!$S60="Y",IF(Registrations!$F60&gt; "",Registrations!$F60,""),"")</f>
        <v/>
      </c>
      <c r="E59" s="44"/>
      <c r="F59" s="7">
        <f t="shared" si="2"/>
        <v>0</v>
      </c>
      <c r="G59" s="5" t="str">
        <f t="shared" si="3"/>
        <v/>
      </c>
      <c r="H59" s="44"/>
    </row>
    <row r="60" spans="1:8">
      <c r="A60" s="5">
        <v>51</v>
      </c>
      <c r="B60" s="42" t="str">
        <f>IF(Registrations!$S61="Y",Registrations!$D61,"")</f>
        <v/>
      </c>
      <c r="C60" s="5" t="str">
        <f>IF(Registrations!$S61="Y",Registrations!$E61,"")</f>
        <v/>
      </c>
      <c r="D60" s="5" t="str">
        <f>IF(Registrations!$S61="Y",IF(Registrations!$F61&gt; "",Registrations!$F61,""),"")</f>
        <v/>
      </c>
      <c r="E60" s="44"/>
      <c r="F60" s="7">
        <f t="shared" si="2"/>
        <v>0</v>
      </c>
      <c r="G60" s="5" t="str">
        <f t="shared" si="3"/>
        <v/>
      </c>
      <c r="H60" s="44"/>
    </row>
    <row r="61" spans="1:8">
      <c r="A61" s="5">
        <v>52</v>
      </c>
      <c r="B61" s="42" t="str">
        <f>IF(Registrations!$S62="Y",Registrations!$D62,"")</f>
        <v/>
      </c>
      <c r="C61" s="5" t="str">
        <f>IF(Registrations!$S62="Y",Registrations!$E62,"")</f>
        <v/>
      </c>
      <c r="D61" s="5" t="str">
        <f>IF(Registrations!$S62="Y",IF(Registrations!$F62&gt; "",Registrations!$F62,""),"")</f>
        <v/>
      </c>
      <c r="E61" s="44"/>
      <c r="F61" s="7">
        <f t="shared" si="2"/>
        <v>0</v>
      </c>
      <c r="G61" s="5" t="str">
        <f t="shared" si="3"/>
        <v/>
      </c>
      <c r="H61" s="44"/>
    </row>
    <row r="62" spans="1:8">
      <c r="A62" s="5">
        <v>53</v>
      </c>
      <c r="B62" s="42" t="str">
        <f>IF(Registrations!$S63="Y",Registrations!$D63,"")</f>
        <v/>
      </c>
      <c r="C62" s="5" t="str">
        <f>IF(Registrations!$S63="Y",Registrations!$E63,"")</f>
        <v/>
      </c>
      <c r="D62" s="5" t="str">
        <f>IF(Registrations!$S63="Y",IF(Registrations!$F63&gt; "",Registrations!$F63,""),"")</f>
        <v/>
      </c>
      <c r="E62" s="44"/>
      <c r="F62" s="7">
        <f t="shared" si="2"/>
        <v>0</v>
      </c>
      <c r="G62" s="5" t="str">
        <f t="shared" si="3"/>
        <v/>
      </c>
      <c r="H62" s="44"/>
    </row>
    <row r="63" spans="1:8">
      <c r="A63" s="5">
        <v>54</v>
      </c>
      <c r="B63" s="42" t="str">
        <f>IF(Registrations!$S64="Y",Registrations!$D64,"")</f>
        <v/>
      </c>
      <c r="C63" s="5" t="str">
        <f>IF(Registrations!$S64="Y",Registrations!$E64,"")</f>
        <v/>
      </c>
      <c r="D63" s="5" t="str">
        <f>IF(Registrations!$S64="Y",IF(Registrations!$F64&gt; "",Registrations!$F64,""),"")</f>
        <v/>
      </c>
      <c r="E63" s="44"/>
      <c r="F63" s="7">
        <f t="shared" si="2"/>
        <v>0</v>
      </c>
      <c r="G63" s="5" t="str">
        <f t="shared" si="3"/>
        <v/>
      </c>
      <c r="H63" s="44"/>
    </row>
    <row r="64" spans="1:8">
      <c r="A64" s="5">
        <v>55</v>
      </c>
      <c r="B64" s="42" t="str">
        <f>IF(Registrations!$S65="Y",Registrations!$D65,"")</f>
        <v/>
      </c>
      <c r="C64" s="5" t="str">
        <f>IF(Registrations!$S65="Y",Registrations!$E65,"")</f>
        <v/>
      </c>
      <c r="D64" s="5" t="str">
        <f>IF(Registrations!$S65="Y",IF(Registrations!$F65&gt; "",Registrations!$F65,""),"")</f>
        <v/>
      </c>
      <c r="E64" s="44"/>
      <c r="F64" s="7">
        <f t="shared" si="2"/>
        <v>0</v>
      </c>
      <c r="G64" s="5" t="str">
        <f t="shared" si="3"/>
        <v/>
      </c>
      <c r="H64" s="44"/>
    </row>
    <row r="65" spans="1:8">
      <c r="A65" s="5">
        <v>56</v>
      </c>
      <c r="B65" s="42" t="str">
        <f>IF(Registrations!$S66="Y",Registrations!$D66,"")</f>
        <v/>
      </c>
      <c r="C65" s="5" t="str">
        <f>IF(Registrations!$S66="Y",Registrations!$E66,"")</f>
        <v/>
      </c>
      <c r="D65" s="5" t="str">
        <f>IF(Registrations!$S66="Y",IF(Registrations!$F66&gt; "",Registrations!$F66,""),"")</f>
        <v/>
      </c>
      <c r="E65" s="44"/>
      <c r="F65" s="7">
        <f t="shared" si="2"/>
        <v>0</v>
      </c>
      <c r="G65" s="5" t="str">
        <f t="shared" si="3"/>
        <v/>
      </c>
      <c r="H65" s="44"/>
    </row>
    <row r="66" spans="1:8">
      <c r="A66" s="5">
        <v>57</v>
      </c>
      <c r="B66" s="42" t="str">
        <f>IF(Registrations!$S67="Y",Registrations!$D67,"")</f>
        <v/>
      </c>
      <c r="C66" s="5" t="str">
        <f>IF(Registrations!$S67="Y",Registrations!$E67,"")</f>
        <v/>
      </c>
      <c r="D66" s="5" t="str">
        <f>IF(Registrations!$S67="Y",IF(Registrations!$F67&gt; "",Registrations!$F67,""),"")</f>
        <v/>
      </c>
      <c r="E66" s="44"/>
      <c r="F66" s="7">
        <f t="shared" si="2"/>
        <v>0</v>
      </c>
      <c r="G66" s="5" t="str">
        <f t="shared" si="3"/>
        <v/>
      </c>
      <c r="H66" s="44"/>
    </row>
    <row r="67" spans="1:8">
      <c r="A67" s="5">
        <v>58</v>
      </c>
      <c r="B67" s="42" t="str">
        <f>IF(Registrations!$S68="Y",Registrations!$D68,"")</f>
        <v/>
      </c>
      <c r="C67" s="5" t="str">
        <f>IF(Registrations!$S68="Y",Registrations!$E68,"")</f>
        <v/>
      </c>
      <c r="D67" s="5" t="str">
        <f>IF(Registrations!$S68="Y",IF(Registrations!$F68&gt; "",Registrations!$F68,""),"")</f>
        <v/>
      </c>
      <c r="E67" s="44"/>
      <c r="F67" s="7">
        <f t="shared" si="2"/>
        <v>0</v>
      </c>
      <c r="G67" s="5" t="str">
        <f t="shared" si="3"/>
        <v/>
      </c>
      <c r="H67" s="44"/>
    </row>
    <row r="68" spans="1:8">
      <c r="A68" s="5">
        <v>59</v>
      </c>
      <c r="B68" s="42" t="str">
        <f>IF(Registrations!$S69="Y",Registrations!$D69,"")</f>
        <v/>
      </c>
      <c r="C68" s="5" t="str">
        <f>IF(Registrations!$S69="Y",Registrations!$E69,"")</f>
        <v/>
      </c>
      <c r="D68" s="5" t="str">
        <f>IF(Registrations!$S69="Y",IF(Registrations!$F69&gt; "",Registrations!$F69,""),"")</f>
        <v/>
      </c>
      <c r="E68" s="44"/>
      <c r="F68" s="7">
        <f t="shared" si="2"/>
        <v>0</v>
      </c>
      <c r="G68" s="5" t="str">
        <f t="shared" si="3"/>
        <v/>
      </c>
      <c r="H68" s="44"/>
    </row>
    <row r="69" spans="1:8">
      <c r="A69" s="5">
        <v>60</v>
      </c>
      <c r="B69" s="42" t="str">
        <f>IF(Registrations!$S70="Y",Registrations!$D70,"")</f>
        <v/>
      </c>
      <c r="C69" s="5" t="str">
        <f>IF(Registrations!$S70="Y",Registrations!$E70,"")</f>
        <v/>
      </c>
      <c r="D69" s="5" t="str">
        <f>IF(Registrations!$S70="Y",IF(Registrations!$F70&gt; "",Registrations!$F70,""),"")</f>
        <v/>
      </c>
      <c r="E69" s="44"/>
      <c r="F69" s="7">
        <f t="shared" si="2"/>
        <v>0</v>
      </c>
      <c r="G69" s="5" t="str">
        <f t="shared" si="3"/>
        <v/>
      </c>
      <c r="H69" s="44"/>
    </row>
    <row r="72" spans="1:8">
      <c r="A72" s="2" t="s">
        <v>32</v>
      </c>
    </row>
    <row r="73" spans="1:8" s="6" customFormat="1">
      <c r="A73" s="62" t="s">
        <v>2</v>
      </c>
      <c r="B73" s="65" t="s">
        <v>3</v>
      </c>
      <c r="C73" s="62" t="s">
        <v>66</v>
      </c>
      <c r="D73" s="62" t="s">
        <v>67</v>
      </c>
      <c r="E73" s="62" t="s">
        <v>37</v>
      </c>
      <c r="F73" s="66" t="s">
        <v>28</v>
      </c>
      <c r="G73" s="62" t="s">
        <v>29</v>
      </c>
    </row>
    <row r="74" spans="1:8">
      <c r="A74" s="5">
        <v>1</v>
      </c>
      <c r="B74" s="42" t="str">
        <f>IF(Registrations!$S11="Y",Registrations!$D11,"")</f>
        <v/>
      </c>
      <c r="C74" s="5" t="str">
        <f>IF(Registrations!$S11="Y",Registrations!$E11,"")</f>
        <v/>
      </c>
      <c r="D74" s="5" t="str">
        <f>IF(Registrations!$S11="Y",IF(Registrations!$F11&gt; "",Registrations!$F11,""),"")</f>
        <v/>
      </c>
      <c r="E74" s="45"/>
      <c r="F74" s="7" t="e">
        <f>$E74/MAX($E$74:$E$133)*100</f>
        <v>#DIV/0!</v>
      </c>
      <c r="G74" s="5" t="str">
        <f>IF(COUNT($E74:$E74)&gt;0,INT(RANK($F74,$F$74:$F$133,0)/3)+1,"")</f>
        <v/>
      </c>
    </row>
    <row r="75" spans="1:8">
      <c r="A75" s="5">
        <v>2</v>
      </c>
      <c r="B75" s="42" t="str">
        <f>IF(Registrations!$S12="Y",Registrations!$D12,"")</f>
        <v/>
      </c>
      <c r="C75" s="5" t="str">
        <f>IF(Registrations!$S12="Y",Registrations!$E12,"")</f>
        <v/>
      </c>
      <c r="D75" s="5" t="str">
        <f>IF(Registrations!$S12="Y",IF(Registrations!$F12&gt; "",Registrations!$F12,""),"")</f>
        <v/>
      </c>
      <c r="E75" s="45"/>
      <c r="F75" s="7" t="e">
        <f t="shared" ref="F75:F133" si="4">$E75/MAX($E$74:$E$133)*100</f>
        <v>#DIV/0!</v>
      </c>
      <c r="G75" s="5" t="str">
        <f t="shared" ref="G75:G133" si="5">IF(COUNT($E75:$E75)&gt;0,INT(RANK($F75,$F$74:$F$133,0)/3)+1,"")</f>
        <v/>
      </c>
    </row>
    <row r="76" spans="1:8">
      <c r="A76" s="5">
        <v>3</v>
      </c>
      <c r="B76" s="42" t="str">
        <f>IF(Registrations!$S13="Y",Registrations!$D13,"")</f>
        <v/>
      </c>
      <c r="C76" s="5" t="str">
        <f>IF(Registrations!$S13="Y",Registrations!$E13,"")</f>
        <v/>
      </c>
      <c r="D76" s="5" t="str">
        <f>IF(Registrations!$S13="Y",IF(Registrations!$F13&gt; "",Registrations!$F13,""),"")</f>
        <v/>
      </c>
      <c r="E76" s="45"/>
      <c r="F76" s="7" t="e">
        <f t="shared" si="4"/>
        <v>#DIV/0!</v>
      </c>
      <c r="G76" s="5" t="str">
        <f t="shared" si="5"/>
        <v/>
      </c>
    </row>
    <row r="77" spans="1:8">
      <c r="A77" s="5">
        <v>4</v>
      </c>
      <c r="B77" s="42" t="str">
        <f>IF(Registrations!$S14="Y",Registrations!$D14,"")</f>
        <v/>
      </c>
      <c r="C77" s="5" t="str">
        <f>IF(Registrations!$S14="Y",Registrations!$E14,"")</f>
        <v/>
      </c>
      <c r="D77" s="5" t="str">
        <f>IF(Registrations!$S14="Y",IF(Registrations!$F14&gt; "",Registrations!$F14,""),"")</f>
        <v/>
      </c>
      <c r="E77" s="45"/>
      <c r="F77" s="7" t="e">
        <f t="shared" si="4"/>
        <v>#DIV/0!</v>
      </c>
      <c r="G77" s="5" t="str">
        <f t="shared" si="5"/>
        <v/>
      </c>
    </row>
    <row r="78" spans="1:8">
      <c r="A78" s="5">
        <v>5</v>
      </c>
      <c r="B78" s="42" t="str">
        <f>IF(Registrations!$S15="Y",Registrations!$D15,"")</f>
        <v/>
      </c>
      <c r="C78" s="5" t="str">
        <f>IF(Registrations!$S15="Y",Registrations!$E15,"")</f>
        <v/>
      </c>
      <c r="D78" s="5" t="str">
        <f>IF(Registrations!$S15="Y",IF(Registrations!$F15&gt; "",Registrations!$F15,""),"")</f>
        <v/>
      </c>
      <c r="E78" s="45"/>
      <c r="F78" s="7" t="e">
        <f t="shared" si="4"/>
        <v>#DIV/0!</v>
      </c>
      <c r="G78" s="5" t="str">
        <f t="shared" si="5"/>
        <v/>
      </c>
    </row>
    <row r="79" spans="1:8">
      <c r="A79" s="5">
        <v>6</v>
      </c>
      <c r="B79" s="42" t="str">
        <f>IF(Registrations!$S16="Y",Registrations!$D16,"")</f>
        <v/>
      </c>
      <c r="C79" s="5" t="str">
        <f>IF(Registrations!$S16="Y",Registrations!$E16,"")</f>
        <v/>
      </c>
      <c r="D79" s="5" t="str">
        <f>IF(Registrations!$S16="Y",IF(Registrations!$F16&gt; "",Registrations!$F16,""),"")</f>
        <v/>
      </c>
      <c r="E79" s="45"/>
      <c r="F79" s="7" t="e">
        <f t="shared" si="4"/>
        <v>#DIV/0!</v>
      </c>
      <c r="G79" s="5" t="str">
        <f t="shared" si="5"/>
        <v/>
      </c>
    </row>
    <row r="80" spans="1:8">
      <c r="A80" s="5">
        <v>7</v>
      </c>
      <c r="B80" s="42" t="str">
        <f>IF(Registrations!$S17="Y",Registrations!$D17,"")</f>
        <v/>
      </c>
      <c r="C80" s="5" t="str">
        <f>IF(Registrations!$S17="Y",Registrations!$E17,"")</f>
        <v/>
      </c>
      <c r="D80" s="5" t="str">
        <f>IF(Registrations!$S17="Y",IF(Registrations!$F17&gt; "",Registrations!$F17,""),"")</f>
        <v/>
      </c>
      <c r="E80" s="45"/>
      <c r="F80" s="7" t="e">
        <f t="shared" si="4"/>
        <v>#DIV/0!</v>
      </c>
      <c r="G80" s="5" t="str">
        <f t="shared" si="5"/>
        <v/>
      </c>
    </row>
    <row r="81" spans="1:7">
      <c r="A81" s="5">
        <v>8</v>
      </c>
      <c r="B81" s="42" t="str">
        <f>IF(Registrations!$S18="Y",Registrations!$D18,"")</f>
        <v/>
      </c>
      <c r="C81" s="5" t="str">
        <f>IF(Registrations!$S18="Y",Registrations!$E18,"")</f>
        <v/>
      </c>
      <c r="D81" s="5" t="str">
        <f>IF(Registrations!$S18="Y",IF(Registrations!$F18&gt; "",Registrations!$F18,""),"")</f>
        <v/>
      </c>
      <c r="E81" s="45"/>
      <c r="F81" s="7" t="e">
        <f t="shared" si="4"/>
        <v>#DIV/0!</v>
      </c>
      <c r="G81" s="5" t="str">
        <f t="shared" si="5"/>
        <v/>
      </c>
    </row>
    <row r="82" spans="1:7">
      <c r="A82" s="5">
        <v>9</v>
      </c>
      <c r="B82" s="42" t="str">
        <f>IF(Registrations!$S19="Y",Registrations!$D19,"")</f>
        <v/>
      </c>
      <c r="C82" s="5" t="str">
        <f>IF(Registrations!$S19="Y",Registrations!$E19,"")</f>
        <v/>
      </c>
      <c r="D82" s="5" t="str">
        <f>IF(Registrations!$S19="Y",IF(Registrations!$F19&gt; "",Registrations!$F19,""),"")</f>
        <v/>
      </c>
      <c r="E82" s="45"/>
      <c r="F82" s="7" t="e">
        <f t="shared" si="4"/>
        <v>#DIV/0!</v>
      </c>
      <c r="G82" s="5" t="str">
        <f t="shared" si="5"/>
        <v/>
      </c>
    </row>
    <row r="83" spans="1:7">
      <c r="A83" s="5">
        <v>10</v>
      </c>
      <c r="B83" s="42" t="str">
        <f>IF(Registrations!$S20="Y",Registrations!$D20,"")</f>
        <v/>
      </c>
      <c r="C83" s="5" t="str">
        <f>IF(Registrations!$S20="Y",Registrations!$E20,"")</f>
        <v/>
      </c>
      <c r="D83" s="5" t="str">
        <f>IF(Registrations!$S20="Y",IF(Registrations!$F20&gt; "",Registrations!$F20,""),"")</f>
        <v/>
      </c>
      <c r="E83" s="45"/>
      <c r="F83" s="7" t="e">
        <f t="shared" si="4"/>
        <v>#DIV/0!</v>
      </c>
      <c r="G83" s="5" t="str">
        <f t="shared" si="5"/>
        <v/>
      </c>
    </row>
    <row r="84" spans="1:7">
      <c r="A84" s="5">
        <v>11</v>
      </c>
      <c r="B84" s="42" t="str">
        <f>IF(Registrations!$S21="Y",Registrations!$D21,"")</f>
        <v/>
      </c>
      <c r="C84" s="5" t="str">
        <f>IF(Registrations!$S21="Y",Registrations!$E21,"")</f>
        <v/>
      </c>
      <c r="D84" s="5" t="str">
        <f>IF(Registrations!$S21="Y",IF(Registrations!$F21&gt; "",Registrations!$F21,""),"")</f>
        <v/>
      </c>
      <c r="E84" s="45"/>
      <c r="F84" s="7" t="e">
        <f t="shared" si="4"/>
        <v>#DIV/0!</v>
      </c>
      <c r="G84" s="5" t="str">
        <f t="shared" si="5"/>
        <v/>
      </c>
    </row>
    <row r="85" spans="1:7">
      <c r="A85" s="5">
        <v>12</v>
      </c>
      <c r="B85" s="42" t="str">
        <f>IF(Registrations!$S22="Y",Registrations!$D22,"")</f>
        <v/>
      </c>
      <c r="C85" s="5" t="str">
        <f>IF(Registrations!$S22="Y",Registrations!$E22,"")</f>
        <v/>
      </c>
      <c r="D85" s="5" t="str">
        <f>IF(Registrations!$S22="Y",IF(Registrations!$F22&gt; "",Registrations!$F22,""),"")</f>
        <v/>
      </c>
      <c r="E85" s="45"/>
      <c r="F85" s="7" t="e">
        <f t="shared" si="4"/>
        <v>#DIV/0!</v>
      </c>
      <c r="G85" s="5" t="str">
        <f t="shared" si="5"/>
        <v/>
      </c>
    </row>
    <row r="86" spans="1:7">
      <c r="A86" s="5">
        <v>13</v>
      </c>
      <c r="B86" s="42" t="str">
        <f>IF(Registrations!$S23="Y",Registrations!$D23,"")</f>
        <v/>
      </c>
      <c r="C86" s="5" t="str">
        <f>IF(Registrations!$S23="Y",Registrations!$E23,"")</f>
        <v/>
      </c>
      <c r="D86" s="5" t="str">
        <f>IF(Registrations!$S23="Y",IF(Registrations!$F23&gt; "",Registrations!$F23,""),"")</f>
        <v/>
      </c>
      <c r="E86" s="45"/>
      <c r="F86" s="7" t="e">
        <f t="shared" si="4"/>
        <v>#DIV/0!</v>
      </c>
      <c r="G86" s="5" t="str">
        <f t="shared" si="5"/>
        <v/>
      </c>
    </row>
    <row r="87" spans="1:7">
      <c r="A87" s="5">
        <v>14</v>
      </c>
      <c r="B87" s="42" t="str">
        <f>IF(Registrations!$S24="Y",Registrations!$D24,"")</f>
        <v/>
      </c>
      <c r="C87" s="5" t="str">
        <f>IF(Registrations!$S24="Y",Registrations!$E24,"")</f>
        <v/>
      </c>
      <c r="D87" s="5" t="str">
        <f>IF(Registrations!$S24="Y",IF(Registrations!$F24&gt; "",Registrations!$F24,""),"")</f>
        <v/>
      </c>
      <c r="E87" s="45"/>
      <c r="F87" s="7" t="e">
        <f t="shared" si="4"/>
        <v>#DIV/0!</v>
      </c>
      <c r="G87" s="5" t="str">
        <f t="shared" si="5"/>
        <v/>
      </c>
    </row>
    <row r="88" spans="1:7">
      <c r="A88" s="5">
        <v>15</v>
      </c>
      <c r="B88" s="42" t="str">
        <f>IF(Registrations!$S25="Y",Registrations!$D25,"")</f>
        <v>Horsburgh, Peter</v>
      </c>
      <c r="C88" s="5" t="str">
        <f>IF(Registrations!$S25="Y",Registrations!$E25,"")</f>
        <v>RNAC</v>
      </c>
      <c r="D88" s="5" t="str">
        <f>IF(Registrations!$S25="Y",IF(Registrations!$F25&gt; "",Registrations!$F25,""),"")</f>
        <v>Team 1</v>
      </c>
      <c r="E88" s="45"/>
      <c r="F88" s="7" t="e">
        <f t="shared" si="4"/>
        <v>#DIV/0!</v>
      </c>
      <c r="G88" s="5" t="str">
        <f t="shared" si="5"/>
        <v/>
      </c>
    </row>
    <row r="89" spans="1:7">
      <c r="A89" s="5">
        <v>16</v>
      </c>
      <c r="B89" s="42" t="str">
        <f>IF(Registrations!$S26="Y",Registrations!$D26,"")</f>
        <v>Kennewell, Greg</v>
      </c>
      <c r="C89" s="5" t="str">
        <f>IF(Registrations!$S26="Y",Registrations!$E26,"")</f>
        <v>RNAC</v>
      </c>
      <c r="D89" s="5" t="str">
        <f>IF(Registrations!$S26="Y",IF(Registrations!$F26&gt; "",Registrations!$F26,""),"")</f>
        <v>Team 1</v>
      </c>
      <c r="E89" s="45"/>
      <c r="F89" s="7" t="e">
        <f t="shared" si="4"/>
        <v>#DIV/0!</v>
      </c>
      <c r="G89" s="5" t="str">
        <f t="shared" si="5"/>
        <v/>
      </c>
    </row>
    <row r="90" spans="1:7">
      <c r="A90" s="5">
        <v>17</v>
      </c>
      <c r="B90" s="42" t="str">
        <f>IF(Registrations!$S27="Y",Registrations!$D27,"")</f>
        <v>Kunkel, Dave</v>
      </c>
      <c r="C90" s="5" t="str">
        <f>IF(Registrations!$S27="Y",Registrations!$E27,"")</f>
        <v>RNAC</v>
      </c>
      <c r="D90" s="5" t="str">
        <f>IF(Registrations!$S27="Y",IF(Registrations!$F27&gt; "",Registrations!$F27,""),"")</f>
        <v>Team 1</v>
      </c>
      <c r="E90" s="45"/>
      <c r="F90" s="7" t="e">
        <f t="shared" si="4"/>
        <v>#DIV/0!</v>
      </c>
      <c r="G90" s="5" t="str">
        <f t="shared" si="5"/>
        <v/>
      </c>
    </row>
    <row r="91" spans="1:7">
      <c r="A91" s="5">
        <v>18</v>
      </c>
      <c r="B91" s="42" t="str">
        <f>IF(Registrations!$S28="Y",Registrations!$D28,"")</f>
        <v/>
      </c>
      <c r="C91" s="5" t="str">
        <f>IF(Registrations!$S28="Y",Registrations!$E28,"")</f>
        <v/>
      </c>
      <c r="D91" s="5" t="str">
        <f>IF(Registrations!$S28="Y",IF(Registrations!$F28&gt; "",Registrations!$F28,""),"")</f>
        <v/>
      </c>
      <c r="E91" s="45"/>
      <c r="F91" s="7" t="e">
        <f t="shared" si="4"/>
        <v>#DIV/0!</v>
      </c>
      <c r="G91" s="5" t="str">
        <f t="shared" si="5"/>
        <v/>
      </c>
    </row>
    <row r="92" spans="1:7">
      <c r="A92" s="5">
        <v>19</v>
      </c>
      <c r="B92" s="42" t="str">
        <f>IF(Registrations!$S29="Y",Registrations!$D29,"")</f>
        <v/>
      </c>
      <c r="C92" s="5" t="str">
        <f>IF(Registrations!$S29="Y",Registrations!$E29,"")</f>
        <v/>
      </c>
      <c r="D92" s="5" t="str">
        <f>IF(Registrations!$S29="Y",IF(Registrations!$F29&gt; "",Registrations!$F29,""),"")</f>
        <v/>
      </c>
      <c r="E92" s="45"/>
      <c r="F92" s="7" t="e">
        <f t="shared" si="4"/>
        <v>#DIV/0!</v>
      </c>
      <c r="G92" s="5" t="str">
        <f t="shared" si="5"/>
        <v/>
      </c>
    </row>
    <row r="93" spans="1:7">
      <c r="A93" s="5">
        <v>20</v>
      </c>
      <c r="B93" s="42" t="str">
        <f>IF(Registrations!$S30="Y",Registrations!$D30,"")</f>
        <v/>
      </c>
      <c r="C93" s="5" t="str">
        <f>IF(Registrations!$S30="Y",Registrations!$E30,"")</f>
        <v/>
      </c>
      <c r="D93" s="5" t="str">
        <f>IF(Registrations!$S30="Y",IF(Registrations!$F30&gt; "",Registrations!$F30,""),"")</f>
        <v/>
      </c>
      <c r="E93" s="45"/>
      <c r="F93" s="7" t="e">
        <f t="shared" si="4"/>
        <v>#DIV/0!</v>
      </c>
      <c r="G93" s="5" t="str">
        <f t="shared" si="5"/>
        <v/>
      </c>
    </row>
    <row r="94" spans="1:7">
      <c r="A94" s="5">
        <v>21</v>
      </c>
      <c r="B94" s="42" t="str">
        <f>IF(Registrations!$S31="Y",Registrations!$D31,"")</f>
        <v/>
      </c>
      <c r="C94" s="5" t="str">
        <f>IF(Registrations!$S31="Y",Registrations!$E31,"")</f>
        <v/>
      </c>
      <c r="D94" s="5" t="str">
        <f>IF(Registrations!$S31="Y",IF(Registrations!$F31&gt; "",Registrations!$F31,""),"")</f>
        <v/>
      </c>
      <c r="E94" s="45"/>
      <c r="F94" s="7" t="e">
        <f t="shared" si="4"/>
        <v>#DIV/0!</v>
      </c>
      <c r="G94" s="5" t="str">
        <f t="shared" si="5"/>
        <v/>
      </c>
    </row>
    <row r="95" spans="1:7">
      <c r="A95" s="5">
        <v>22</v>
      </c>
      <c r="B95" s="42" t="str">
        <f>IF(Registrations!$S32="Y",Registrations!$D32,"")</f>
        <v>Begbie, Ian</v>
      </c>
      <c r="C95" s="5" t="str">
        <f>IF(Registrations!$S32="Y",Registrations!$E32,"")</f>
        <v>RNZAC</v>
      </c>
      <c r="D95" s="5" t="str">
        <f>IF(Registrations!$S32="Y",IF(Registrations!$F32&gt; "",Registrations!$F32,""),"")</f>
        <v/>
      </c>
      <c r="E95" s="45"/>
      <c r="F95" s="7" t="e">
        <f t="shared" si="4"/>
        <v>#DIV/0!</v>
      </c>
      <c r="G95" s="5" t="str">
        <f t="shared" si="5"/>
        <v/>
      </c>
    </row>
    <row r="96" spans="1:7">
      <c r="A96" s="5">
        <v>23</v>
      </c>
      <c r="B96" s="42" t="str">
        <f>IF(Registrations!$S33="Y",Registrations!$D33,"")</f>
        <v/>
      </c>
      <c r="C96" s="5" t="str">
        <f>IF(Registrations!$S33="Y",Registrations!$E33,"")</f>
        <v/>
      </c>
      <c r="D96" s="5" t="str">
        <f>IF(Registrations!$S33="Y",IF(Registrations!$F33&gt; "",Registrations!$F33,""),"")</f>
        <v/>
      </c>
      <c r="E96" s="45"/>
      <c r="F96" s="7" t="e">
        <f t="shared" si="4"/>
        <v>#DIV/0!</v>
      </c>
      <c r="G96" s="5" t="str">
        <f t="shared" si="5"/>
        <v/>
      </c>
    </row>
    <row r="97" spans="1:7">
      <c r="A97" s="5">
        <v>24</v>
      </c>
      <c r="B97" s="42" t="str">
        <f>IF(Registrations!$S34="Y",Registrations!$D34,"")</f>
        <v/>
      </c>
      <c r="C97" s="5" t="str">
        <f>IF(Registrations!$S34="Y",Registrations!$E34,"")</f>
        <v/>
      </c>
      <c r="D97" s="5" t="str">
        <f>IF(Registrations!$S34="Y",IF(Registrations!$F34&gt; "",Registrations!$F34,""),"")</f>
        <v/>
      </c>
      <c r="E97" s="45"/>
      <c r="F97" s="7" t="e">
        <f t="shared" si="4"/>
        <v>#DIV/0!</v>
      </c>
      <c r="G97" s="5" t="str">
        <f t="shared" si="5"/>
        <v/>
      </c>
    </row>
    <row r="98" spans="1:7">
      <c r="A98" s="5">
        <v>25</v>
      </c>
      <c r="B98" s="42" t="str">
        <f>IF(Registrations!$S35="Y",Registrations!$D35,"")</f>
        <v/>
      </c>
      <c r="C98" s="5" t="str">
        <f>IF(Registrations!$S35="Y",Registrations!$E35,"")</f>
        <v/>
      </c>
      <c r="D98" s="5" t="str">
        <f>IF(Registrations!$S35="Y",IF(Registrations!$F35&gt; "",Registrations!$F35,""),"")</f>
        <v/>
      </c>
      <c r="E98" s="45"/>
      <c r="F98" s="7" t="e">
        <f t="shared" si="4"/>
        <v>#DIV/0!</v>
      </c>
      <c r="G98" s="5" t="str">
        <f t="shared" si="5"/>
        <v/>
      </c>
    </row>
    <row r="99" spans="1:7">
      <c r="A99" s="5">
        <v>26</v>
      </c>
      <c r="B99" s="42" t="str">
        <f>IF(Registrations!$S36="Y",Registrations!$D36,"")</f>
        <v>Franklin, Darryn</v>
      </c>
      <c r="C99" s="5" t="str">
        <f>IF(Registrations!$S36="Y",Registrations!$E36,"")</f>
        <v>RNZAC</v>
      </c>
      <c r="D99" s="5" t="str">
        <f>IF(Registrations!$S36="Y",IF(Registrations!$F36&gt; "",Registrations!$F36,""),"")</f>
        <v/>
      </c>
      <c r="E99" s="45"/>
      <c r="F99" s="7" t="e">
        <f t="shared" si="4"/>
        <v>#DIV/0!</v>
      </c>
      <c r="G99" s="5" t="str">
        <f t="shared" si="5"/>
        <v/>
      </c>
    </row>
    <row r="100" spans="1:7">
      <c r="A100" s="5">
        <v>27</v>
      </c>
      <c r="B100" s="42" t="str">
        <f>IF(Registrations!$S37="Y",Registrations!$D37,"")</f>
        <v/>
      </c>
      <c r="C100" s="5" t="str">
        <f>IF(Registrations!$S37="Y",Registrations!$E37,"")</f>
        <v/>
      </c>
      <c r="D100" s="5" t="str">
        <f>IF(Registrations!$S37="Y",IF(Registrations!$F37&gt; "",Registrations!$F37,""),"")</f>
        <v/>
      </c>
      <c r="E100" s="45"/>
      <c r="F100" s="7" t="e">
        <f t="shared" si="4"/>
        <v>#DIV/0!</v>
      </c>
      <c r="G100" s="5" t="str">
        <f t="shared" si="5"/>
        <v/>
      </c>
    </row>
    <row r="101" spans="1:7">
      <c r="A101" s="5">
        <v>28</v>
      </c>
      <c r="B101" s="42" t="str">
        <f>IF(Registrations!$S38="Y",Registrations!$D38,"")</f>
        <v/>
      </c>
      <c r="C101" s="5" t="str">
        <f>IF(Registrations!$S38="Y",Registrations!$E38,"")</f>
        <v/>
      </c>
      <c r="D101" s="5" t="str">
        <f>IF(Registrations!$S38="Y",IF(Registrations!$F38&gt; "",Registrations!$F38,""),"")</f>
        <v/>
      </c>
      <c r="E101" s="45"/>
      <c r="F101" s="7" t="e">
        <f t="shared" si="4"/>
        <v>#DIV/0!</v>
      </c>
      <c r="G101" s="5" t="str">
        <f t="shared" si="5"/>
        <v/>
      </c>
    </row>
    <row r="102" spans="1:7">
      <c r="A102" s="5">
        <v>29</v>
      </c>
      <c r="B102" s="42" t="str">
        <f>IF(Registrations!$S39="Y",Registrations!$D39,"")</f>
        <v>Dehn, Heinz</v>
      </c>
      <c r="C102" s="5" t="str">
        <f>IF(Registrations!$S39="Y",Registrations!$E39,"")</f>
        <v xml:space="preserve">RVAC </v>
      </c>
      <c r="D102" s="5" t="str">
        <f>IF(Registrations!$S39="Y",IF(Registrations!$F39&gt; "",Registrations!$F39,""),"")</f>
        <v>Eagles</v>
      </c>
      <c r="E102" s="45"/>
      <c r="F102" s="7" t="e">
        <f t="shared" si="4"/>
        <v>#DIV/0!</v>
      </c>
      <c r="G102" s="5" t="str">
        <f t="shared" si="5"/>
        <v/>
      </c>
    </row>
    <row r="103" spans="1:7">
      <c r="A103" s="5">
        <v>30</v>
      </c>
      <c r="B103" s="42" t="str">
        <f>IF(Registrations!$S40="Y",Registrations!$D40,"")</f>
        <v>Bright, Robert</v>
      </c>
      <c r="C103" s="5" t="str">
        <f>IF(Registrations!$S40="Y",Registrations!$E40,"")</f>
        <v xml:space="preserve">RVAC </v>
      </c>
      <c r="D103" s="5" t="str">
        <f>IF(Registrations!$S40="Y",IF(Registrations!$F40&gt; "",Registrations!$F40,""),"")</f>
        <v>Eagles</v>
      </c>
      <c r="E103" s="45"/>
      <c r="F103" s="7" t="e">
        <f t="shared" si="4"/>
        <v>#DIV/0!</v>
      </c>
      <c r="G103" s="5" t="str">
        <f t="shared" si="5"/>
        <v/>
      </c>
    </row>
    <row r="104" spans="1:7">
      <c r="A104" s="5">
        <v>31</v>
      </c>
      <c r="B104" s="42" t="str">
        <f>IF(Registrations!$S41="Y",Registrations!$D41,"")</f>
        <v>Canavan, Paul</v>
      </c>
      <c r="C104" s="5" t="str">
        <f>IF(Registrations!$S41="Y",Registrations!$E41,"")</f>
        <v xml:space="preserve">RVAC </v>
      </c>
      <c r="D104" s="5" t="str">
        <f>IF(Registrations!$S41="Y",IF(Registrations!$F41&gt; "",Registrations!$F41,""),"")</f>
        <v>Eagles</v>
      </c>
      <c r="E104" s="45"/>
      <c r="F104" s="7" t="e">
        <f t="shared" si="4"/>
        <v>#DIV/0!</v>
      </c>
      <c r="G104" s="5" t="str">
        <f t="shared" si="5"/>
        <v/>
      </c>
    </row>
    <row r="105" spans="1:7">
      <c r="A105" s="5">
        <v>32</v>
      </c>
      <c r="B105" s="42" t="str">
        <f>IF(Registrations!$S42="Y",Registrations!$D42,"")</f>
        <v/>
      </c>
      <c r="C105" s="5" t="str">
        <f>IF(Registrations!$S42="Y",Registrations!$E42,"")</f>
        <v/>
      </c>
      <c r="D105" s="5" t="str">
        <f>IF(Registrations!$S42="Y",IF(Registrations!$F42&gt; "",Registrations!$F42,""),"")</f>
        <v/>
      </c>
      <c r="E105" s="45"/>
      <c r="F105" s="7" t="e">
        <f t="shared" si="4"/>
        <v>#DIV/0!</v>
      </c>
      <c r="G105" s="5" t="str">
        <f t="shared" si="5"/>
        <v/>
      </c>
    </row>
    <row r="106" spans="1:7">
      <c r="A106" s="5">
        <v>33</v>
      </c>
      <c r="B106" s="42" t="str">
        <f>IF(Registrations!$S43="Y",Registrations!$D43,"")</f>
        <v/>
      </c>
      <c r="C106" s="5" t="str">
        <f>IF(Registrations!$S43="Y",Registrations!$E43,"")</f>
        <v/>
      </c>
      <c r="D106" s="5" t="str">
        <f>IF(Registrations!$S43="Y",IF(Registrations!$F43&gt; "",Registrations!$F43,""),"")</f>
        <v/>
      </c>
      <c r="E106" s="45"/>
      <c r="F106" s="7" t="e">
        <f t="shared" si="4"/>
        <v>#DIV/0!</v>
      </c>
      <c r="G106" s="5" t="str">
        <f t="shared" si="5"/>
        <v/>
      </c>
    </row>
    <row r="107" spans="1:7">
      <c r="A107" s="5">
        <v>34</v>
      </c>
      <c r="B107" s="42" t="str">
        <f>IF(Registrations!$S44="Y",Registrations!$D44,"")</f>
        <v>Hulley, Steve</v>
      </c>
      <c r="C107" s="5" t="str">
        <f>IF(Registrations!$S44="Y",Registrations!$E44,"")</f>
        <v xml:space="preserve">RVAC </v>
      </c>
      <c r="D107" s="5" t="str">
        <f>IF(Registrations!$S44="Y",IF(Registrations!$F44&gt; "",Registrations!$F44,""),"")</f>
        <v>Falcons</v>
      </c>
      <c r="E107" s="45"/>
      <c r="F107" s="7" t="e">
        <f t="shared" si="4"/>
        <v>#DIV/0!</v>
      </c>
      <c r="G107" s="5" t="str">
        <f t="shared" si="5"/>
        <v/>
      </c>
    </row>
    <row r="108" spans="1:7">
      <c r="A108" s="5">
        <v>35</v>
      </c>
      <c r="B108" s="42" t="str">
        <f>IF(Registrations!$S45="Y",Registrations!$D45,"")</f>
        <v>Stopp, Andrew</v>
      </c>
      <c r="C108" s="5" t="str">
        <f>IF(Registrations!$S45="Y",Registrations!$E45,"")</f>
        <v xml:space="preserve">RVAC </v>
      </c>
      <c r="D108" s="5" t="str">
        <f>IF(Registrations!$S45="Y",IF(Registrations!$F45&gt; "",Registrations!$F45,""),"")</f>
        <v>Falcons</v>
      </c>
      <c r="E108" s="45"/>
      <c r="F108" s="7" t="e">
        <f t="shared" si="4"/>
        <v>#DIV/0!</v>
      </c>
      <c r="G108" s="5" t="str">
        <f t="shared" si="5"/>
        <v/>
      </c>
    </row>
    <row r="109" spans="1:7">
      <c r="A109" s="5">
        <v>36</v>
      </c>
      <c r="B109" s="42" t="str">
        <f>IF(Registrations!$S46="Y",Registrations!$D46,"")</f>
        <v>Roissetter, Rob</v>
      </c>
      <c r="C109" s="5" t="str">
        <f>IF(Registrations!$S46="Y",Registrations!$E46,"")</f>
        <v xml:space="preserve">RVAC </v>
      </c>
      <c r="D109" s="5" t="str">
        <f>IF(Registrations!$S46="Y",IF(Registrations!$F46&gt; "",Registrations!$F46,""),"")</f>
        <v>Falcons</v>
      </c>
      <c r="E109" s="45"/>
      <c r="F109" s="7" t="e">
        <f t="shared" si="4"/>
        <v>#DIV/0!</v>
      </c>
      <c r="G109" s="5" t="str">
        <f t="shared" si="5"/>
        <v/>
      </c>
    </row>
    <row r="110" spans="1:7">
      <c r="A110" s="5">
        <v>37</v>
      </c>
      <c r="B110" s="42" t="str">
        <f>IF(Registrations!$S47="Y",Registrations!$D47,"")</f>
        <v/>
      </c>
      <c r="C110" s="5" t="str">
        <f>IF(Registrations!$S47="Y",Registrations!$E47,"")</f>
        <v/>
      </c>
      <c r="D110" s="5" t="str">
        <f>IF(Registrations!$S47="Y",IF(Registrations!$F47&gt; "",Registrations!$F47,""),"")</f>
        <v/>
      </c>
      <c r="E110" s="45"/>
      <c r="F110" s="7" t="e">
        <f t="shared" si="4"/>
        <v>#DIV/0!</v>
      </c>
      <c r="G110" s="5" t="str">
        <f t="shared" si="5"/>
        <v/>
      </c>
    </row>
    <row r="111" spans="1:7">
      <c r="A111" s="5">
        <v>38</v>
      </c>
      <c r="B111" s="42" t="str">
        <f>IF(Registrations!$S48="Y",Registrations!$D48,"")</f>
        <v/>
      </c>
      <c r="C111" s="5" t="str">
        <f>IF(Registrations!$S48="Y",Registrations!$E48,"")</f>
        <v/>
      </c>
      <c r="D111" s="5" t="str">
        <f>IF(Registrations!$S48="Y",IF(Registrations!$F48&gt; "",Registrations!$F48,""),"")</f>
        <v/>
      </c>
      <c r="E111" s="45"/>
      <c r="F111" s="7" t="e">
        <f t="shared" si="4"/>
        <v>#DIV/0!</v>
      </c>
      <c r="G111" s="5" t="str">
        <f t="shared" si="5"/>
        <v/>
      </c>
    </row>
    <row r="112" spans="1:7">
      <c r="A112" s="5">
        <v>39</v>
      </c>
      <c r="B112" s="42" t="str">
        <f>IF(Registrations!$S49="Y",Registrations!$D49,"")</f>
        <v/>
      </c>
      <c r="C112" s="5" t="str">
        <f>IF(Registrations!$S49="Y",Registrations!$E49,"")</f>
        <v/>
      </c>
      <c r="D112" s="5" t="str">
        <f>IF(Registrations!$S49="Y",IF(Registrations!$F49&gt; "",Registrations!$F49,""),"")</f>
        <v/>
      </c>
      <c r="E112" s="45"/>
      <c r="F112" s="7" t="e">
        <f t="shared" si="4"/>
        <v>#DIV/0!</v>
      </c>
      <c r="G112" s="5" t="str">
        <f t="shared" si="5"/>
        <v/>
      </c>
    </row>
    <row r="113" spans="1:7">
      <c r="A113" s="5">
        <v>40</v>
      </c>
      <c r="B113" s="42" t="str">
        <f>IF(Registrations!$S50="Y",Registrations!$D50,"")</f>
        <v/>
      </c>
      <c r="C113" s="5" t="str">
        <f>IF(Registrations!$S50="Y",Registrations!$E50,"")</f>
        <v/>
      </c>
      <c r="D113" s="5" t="str">
        <f>IF(Registrations!$S50="Y",IF(Registrations!$F50&gt; "",Registrations!$F50,""),"")</f>
        <v/>
      </c>
      <c r="E113" s="45"/>
      <c r="F113" s="7" t="e">
        <f t="shared" si="4"/>
        <v>#DIV/0!</v>
      </c>
      <c r="G113" s="5" t="str">
        <f t="shared" si="5"/>
        <v/>
      </c>
    </row>
    <row r="114" spans="1:7">
      <c r="A114" s="5">
        <v>41</v>
      </c>
      <c r="B114" s="42" t="str">
        <f>IF(Registrations!$S51="Y",Registrations!$D51,"")</f>
        <v>Rendell, Graeme</v>
      </c>
      <c r="C114" s="5" t="str">
        <f>IF(Registrations!$S51="Y",Registrations!$E51,"")</f>
        <v>RNZAC</v>
      </c>
      <c r="D114" s="5" t="str">
        <f>IF(Registrations!$S51="Y",IF(Registrations!$F51&gt; "",Registrations!$F51,""),"")</f>
        <v/>
      </c>
      <c r="E114" s="45"/>
      <c r="F114" s="7" t="e">
        <f t="shared" si="4"/>
        <v>#DIV/0!</v>
      </c>
      <c r="G114" s="5" t="str">
        <f t="shared" si="5"/>
        <v/>
      </c>
    </row>
    <row r="115" spans="1:7">
      <c r="A115" s="5">
        <v>42</v>
      </c>
      <c r="B115" s="42" t="str">
        <f>IF(Registrations!$S52="Y",Registrations!$D52,"")</f>
        <v/>
      </c>
      <c r="C115" s="5" t="str">
        <f>IF(Registrations!$S52="Y",Registrations!$E52,"")</f>
        <v/>
      </c>
      <c r="D115" s="5" t="str">
        <f>IF(Registrations!$S52="Y",IF(Registrations!$F52&gt; "",Registrations!$F52,""),"")</f>
        <v/>
      </c>
      <c r="E115" s="45"/>
      <c r="F115" s="7" t="e">
        <f t="shared" si="4"/>
        <v>#DIV/0!</v>
      </c>
      <c r="G115" s="5" t="str">
        <f t="shared" si="5"/>
        <v/>
      </c>
    </row>
    <row r="116" spans="1:7">
      <c r="A116" s="5">
        <v>43</v>
      </c>
      <c r="B116" s="42" t="str">
        <f>IF(Registrations!$S53="Y",Registrations!$D53,"")</f>
        <v/>
      </c>
      <c r="C116" s="5" t="str">
        <f>IF(Registrations!$S53="Y",Registrations!$E53,"")</f>
        <v/>
      </c>
      <c r="D116" s="5" t="str">
        <f>IF(Registrations!$S53="Y",IF(Registrations!$F53&gt; "",Registrations!$F53,""),"")</f>
        <v/>
      </c>
      <c r="E116" s="45"/>
      <c r="F116" s="7" t="e">
        <f t="shared" si="4"/>
        <v>#DIV/0!</v>
      </c>
      <c r="G116" s="5" t="str">
        <f t="shared" si="5"/>
        <v/>
      </c>
    </row>
    <row r="117" spans="1:7">
      <c r="A117" s="5">
        <v>44</v>
      </c>
      <c r="B117" s="42" t="str">
        <f>IF(Registrations!$S54="Y",Registrations!$D54,"")</f>
        <v/>
      </c>
      <c r="C117" s="5" t="str">
        <f>IF(Registrations!$S54="Y",Registrations!$E54,"")</f>
        <v/>
      </c>
      <c r="D117" s="5" t="str">
        <f>IF(Registrations!$S54="Y",IF(Registrations!$F54&gt; "",Registrations!$F54,""),"")</f>
        <v/>
      </c>
      <c r="E117" s="45"/>
      <c r="F117" s="7" t="e">
        <f t="shared" si="4"/>
        <v>#DIV/0!</v>
      </c>
      <c r="G117" s="5" t="str">
        <f t="shared" si="5"/>
        <v/>
      </c>
    </row>
    <row r="118" spans="1:7">
      <c r="A118" s="5">
        <v>45</v>
      </c>
      <c r="B118" s="42" t="str">
        <f>IF(Registrations!$S55="Y",Registrations!$D55,"")</f>
        <v/>
      </c>
      <c r="C118" s="5" t="str">
        <f>IF(Registrations!$S55="Y",Registrations!$E55,"")</f>
        <v/>
      </c>
      <c r="D118" s="5" t="str">
        <f>IF(Registrations!$S55="Y",IF(Registrations!$F55&gt; "",Registrations!$F55,""),"")</f>
        <v/>
      </c>
      <c r="E118" s="45"/>
      <c r="F118" s="7" t="e">
        <f t="shared" si="4"/>
        <v>#DIV/0!</v>
      </c>
      <c r="G118" s="5" t="str">
        <f t="shared" si="5"/>
        <v/>
      </c>
    </row>
    <row r="119" spans="1:7">
      <c r="A119" s="5">
        <v>46</v>
      </c>
      <c r="B119" s="42" t="str">
        <f>IF(Registrations!$S56="Y",Registrations!$D56,"")</f>
        <v/>
      </c>
      <c r="C119" s="5" t="str">
        <f>IF(Registrations!$S56="Y",Registrations!$E56,"")</f>
        <v/>
      </c>
      <c r="D119" s="5" t="str">
        <f>IF(Registrations!$S56="Y",IF(Registrations!$F56&gt; "",Registrations!$F56,""),"")</f>
        <v/>
      </c>
      <c r="E119" s="45"/>
      <c r="F119" s="7" t="e">
        <f t="shared" si="4"/>
        <v>#DIV/0!</v>
      </c>
      <c r="G119" s="5" t="str">
        <f t="shared" si="5"/>
        <v/>
      </c>
    </row>
    <row r="120" spans="1:7">
      <c r="A120" s="5">
        <v>47</v>
      </c>
      <c r="B120" s="42" t="str">
        <f>IF(Registrations!$S57="Y",Registrations!$D57,"")</f>
        <v/>
      </c>
      <c r="C120" s="5" t="str">
        <f>IF(Registrations!$S57="Y",Registrations!$E57,"")</f>
        <v/>
      </c>
      <c r="D120" s="5" t="str">
        <f>IF(Registrations!$S57="Y",IF(Registrations!$F57&gt; "",Registrations!$F57,""),"")</f>
        <v/>
      </c>
      <c r="E120" s="45"/>
      <c r="F120" s="7" t="e">
        <f t="shared" si="4"/>
        <v>#DIV/0!</v>
      </c>
      <c r="G120" s="5" t="str">
        <f t="shared" si="5"/>
        <v/>
      </c>
    </row>
    <row r="121" spans="1:7">
      <c r="A121" s="5">
        <v>48</v>
      </c>
      <c r="B121" s="42" t="str">
        <f>IF(Registrations!$S58="Y",Registrations!$D58,"")</f>
        <v/>
      </c>
      <c r="C121" s="5" t="str">
        <f>IF(Registrations!$S58="Y",Registrations!$E58,"")</f>
        <v/>
      </c>
      <c r="D121" s="5" t="str">
        <f>IF(Registrations!$S58="Y",IF(Registrations!$F58&gt; "",Registrations!$F58,""),"")</f>
        <v/>
      </c>
      <c r="E121" s="45"/>
      <c r="F121" s="7" t="e">
        <f t="shared" si="4"/>
        <v>#DIV/0!</v>
      </c>
      <c r="G121" s="5" t="str">
        <f t="shared" si="5"/>
        <v/>
      </c>
    </row>
    <row r="122" spans="1:7">
      <c r="A122" s="5">
        <v>49</v>
      </c>
      <c r="B122" s="42" t="str">
        <f>IF(Registrations!$S59="Y",Registrations!$D59,"")</f>
        <v/>
      </c>
      <c r="C122" s="5" t="str">
        <f>IF(Registrations!$S59="Y",Registrations!$E59,"")</f>
        <v/>
      </c>
      <c r="D122" s="5" t="str">
        <f>IF(Registrations!$S59="Y",IF(Registrations!$F59&gt; "",Registrations!$F59,""),"")</f>
        <v/>
      </c>
      <c r="E122" s="45"/>
      <c r="F122" s="7" t="e">
        <f t="shared" si="4"/>
        <v>#DIV/0!</v>
      </c>
      <c r="G122" s="5" t="str">
        <f t="shared" si="5"/>
        <v/>
      </c>
    </row>
    <row r="123" spans="1:7">
      <c r="A123" s="5">
        <v>50</v>
      </c>
      <c r="B123" s="42" t="str">
        <f>IF(Registrations!$S60="Y",Registrations!$D60,"")</f>
        <v/>
      </c>
      <c r="C123" s="5" t="str">
        <f>IF(Registrations!$S60="Y",Registrations!$E60,"")</f>
        <v/>
      </c>
      <c r="D123" s="5" t="str">
        <f>IF(Registrations!$S60="Y",IF(Registrations!$F60&gt; "",Registrations!$F60,""),"")</f>
        <v/>
      </c>
      <c r="E123" s="45"/>
      <c r="F123" s="7" t="e">
        <f t="shared" si="4"/>
        <v>#DIV/0!</v>
      </c>
      <c r="G123" s="5" t="str">
        <f t="shared" si="5"/>
        <v/>
      </c>
    </row>
    <row r="124" spans="1:7">
      <c r="A124" s="5">
        <v>51</v>
      </c>
      <c r="B124" s="42" t="str">
        <f>IF(Registrations!$S61="Y",Registrations!$D61,"")</f>
        <v/>
      </c>
      <c r="C124" s="5" t="str">
        <f>IF(Registrations!$S61="Y",Registrations!$E61,"")</f>
        <v/>
      </c>
      <c r="D124" s="5" t="str">
        <f>IF(Registrations!$S61="Y",IF(Registrations!$F61&gt; "",Registrations!$F61,""),"")</f>
        <v/>
      </c>
      <c r="E124" s="45"/>
      <c r="F124" s="7" t="e">
        <f t="shared" si="4"/>
        <v>#DIV/0!</v>
      </c>
      <c r="G124" s="5" t="str">
        <f t="shared" si="5"/>
        <v/>
      </c>
    </row>
    <row r="125" spans="1:7">
      <c r="A125" s="5">
        <v>52</v>
      </c>
      <c r="B125" s="42" t="str">
        <f>IF(Registrations!$S62="Y",Registrations!$D62,"")</f>
        <v/>
      </c>
      <c r="C125" s="5" t="str">
        <f>IF(Registrations!$S62="Y",Registrations!$E62,"")</f>
        <v/>
      </c>
      <c r="D125" s="5" t="str">
        <f>IF(Registrations!$S62="Y",IF(Registrations!$F62&gt; "",Registrations!$F62,""),"")</f>
        <v/>
      </c>
      <c r="E125" s="45"/>
      <c r="F125" s="7" t="e">
        <f t="shared" si="4"/>
        <v>#DIV/0!</v>
      </c>
      <c r="G125" s="5" t="str">
        <f t="shared" si="5"/>
        <v/>
      </c>
    </row>
    <row r="126" spans="1:7">
      <c r="A126" s="5">
        <v>53</v>
      </c>
      <c r="B126" s="42" t="str">
        <f>IF(Registrations!$S63="Y",Registrations!$D63,"")</f>
        <v/>
      </c>
      <c r="C126" s="5" t="str">
        <f>IF(Registrations!$S63="Y",Registrations!$E63,"")</f>
        <v/>
      </c>
      <c r="D126" s="5" t="str">
        <f>IF(Registrations!$S63="Y",IF(Registrations!$F63&gt; "",Registrations!$F63,""),"")</f>
        <v/>
      </c>
      <c r="E126" s="45"/>
      <c r="F126" s="7" t="e">
        <f t="shared" si="4"/>
        <v>#DIV/0!</v>
      </c>
      <c r="G126" s="5" t="str">
        <f t="shared" si="5"/>
        <v/>
      </c>
    </row>
    <row r="127" spans="1:7">
      <c r="A127" s="5">
        <v>54</v>
      </c>
      <c r="B127" s="42" t="str">
        <f>IF(Registrations!$S64="Y",Registrations!$D64,"")</f>
        <v/>
      </c>
      <c r="C127" s="5" t="str">
        <f>IF(Registrations!$S64="Y",Registrations!$E64,"")</f>
        <v/>
      </c>
      <c r="D127" s="5" t="str">
        <f>IF(Registrations!$S64="Y",IF(Registrations!$F64&gt; "",Registrations!$F64,""),"")</f>
        <v/>
      </c>
      <c r="E127" s="45"/>
      <c r="F127" s="7" t="e">
        <f t="shared" si="4"/>
        <v>#DIV/0!</v>
      </c>
      <c r="G127" s="5" t="str">
        <f t="shared" si="5"/>
        <v/>
      </c>
    </row>
    <row r="128" spans="1:7">
      <c r="A128" s="5">
        <v>55</v>
      </c>
      <c r="B128" s="42" t="str">
        <f>IF(Registrations!$S65="Y",Registrations!$D65,"")</f>
        <v/>
      </c>
      <c r="C128" s="5" t="str">
        <f>IF(Registrations!$S65="Y",Registrations!$E65,"")</f>
        <v/>
      </c>
      <c r="D128" s="5" t="str">
        <f>IF(Registrations!$S65="Y",IF(Registrations!$F65&gt; "",Registrations!$F65,""),"")</f>
        <v/>
      </c>
      <c r="E128" s="45"/>
      <c r="F128" s="7" t="e">
        <f t="shared" si="4"/>
        <v>#DIV/0!</v>
      </c>
      <c r="G128" s="5" t="str">
        <f t="shared" si="5"/>
        <v/>
      </c>
    </row>
    <row r="129" spans="1:7">
      <c r="A129" s="5">
        <v>56</v>
      </c>
      <c r="B129" s="42" t="str">
        <f>IF(Registrations!$S66="Y",Registrations!$D66,"")</f>
        <v/>
      </c>
      <c r="C129" s="5" t="str">
        <f>IF(Registrations!$S66="Y",Registrations!$E66,"")</f>
        <v/>
      </c>
      <c r="D129" s="5" t="str">
        <f>IF(Registrations!$S66="Y",IF(Registrations!$F66&gt; "",Registrations!$F66,""),"")</f>
        <v/>
      </c>
      <c r="E129" s="45"/>
      <c r="F129" s="7" t="e">
        <f t="shared" si="4"/>
        <v>#DIV/0!</v>
      </c>
      <c r="G129" s="5" t="str">
        <f t="shared" si="5"/>
        <v/>
      </c>
    </row>
    <row r="130" spans="1:7">
      <c r="A130" s="5">
        <v>57</v>
      </c>
      <c r="B130" s="42" t="str">
        <f>IF(Registrations!$S67="Y",Registrations!$D67,"")</f>
        <v/>
      </c>
      <c r="C130" s="5" t="str">
        <f>IF(Registrations!$S67="Y",Registrations!$E67,"")</f>
        <v/>
      </c>
      <c r="D130" s="5" t="str">
        <f>IF(Registrations!$S67="Y",IF(Registrations!$F67&gt; "",Registrations!$F67,""),"")</f>
        <v/>
      </c>
      <c r="E130" s="45"/>
      <c r="F130" s="7" t="e">
        <f t="shared" si="4"/>
        <v>#DIV/0!</v>
      </c>
      <c r="G130" s="5" t="str">
        <f t="shared" si="5"/>
        <v/>
      </c>
    </row>
    <row r="131" spans="1:7">
      <c r="A131" s="5">
        <v>58</v>
      </c>
      <c r="B131" s="42" t="str">
        <f>IF(Registrations!$S68="Y",Registrations!$D68,"")</f>
        <v/>
      </c>
      <c r="C131" s="5" t="str">
        <f>IF(Registrations!$S68="Y",Registrations!$E68,"")</f>
        <v/>
      </c>
      <c r="D131" s="5" t="str">
        <f>IF(Registrations!$S68="Y",IF(Registrations!$F68&gt; "",Registrations!$F68,""),"")</f>
        <v/>
      </c>
      <c r="E131" s="45"/>
      <c r="F131" s="7" t="e">
        <f t="shared" si="4"/>
        <v>#DIV/0!</v>
      </c>
      <c r="G131" s="5" t="str">
        <f t="shared" si="5"/>
        <v/>
      </c>
    </row>
    <row r="132" spans="1:7">
      <c r="A132" s="5">
        <v>59</v>
      </c>
      <c r="B132" s="42" t="str">
        <f>IF(Registrations!$S69="Y",Registrations!$D69,"")</f>
        <v/>
      </c>
      <c r="C132" s="5" t="str">
        <f>IF(Registrations!$S69="Y",Registrations!$E69,"")</f>
        <v/>
      </c>
      <c r="D132" s="5" t="str">
        <f>IF(Registrations!$S69="Y",IF(Registrations!$F69&gt; "",Registrations!$F69,""),"")</f>
        <v/>
      </c>
      <c r="E132" s="45"/>
      <c r="F132" s="7" t="e">
        <f t="shared" si="4"/>
        <v>#DIV/0!</v>
      </c>
      <c r="G132" s="5" t="str">
        <f t="shared" si="5"/>
        <v/>
      </c>
    </row>
    <row r="133" spans="1:7">
      <c r="A133" s="5">
        <v>60</v>
      </c>
      <c r="B133" s="42" t="str">
        <f>IF(Registrations!$S70="Y",Registrations!$D70,"")</f>
        <v/>
      </c>
      <c r="C133" s="5" t="str">
        <f>IF(Registrations!$S70="Y",Registrations!$E70,"")</f>
        <v/>
      </c>
      <c r="D133" s="5" t="str">
        <f>IF(Registrations!$S70="Y",IF(Registrations!$F70&gt; "",Registrations!$F70,""),"")</f>
        <v/>
      </c>
      <c r="E133" s="45"/>
      <c r="F133" s="7" t="e">
        <f t="shared" si="4"/>
        <v>#DIV/0!</v>
      </c>
      <c r="G133" s="5" t="str">
        <f t="shared" si="5"/>
        <v/>
      </c>
    </row>
  </sheetData>
  <autoFilter ref="A9:G69">
    <sortState ref="A7:J66">
      <sortCondition ref="A7:A66"/>
    </sortState>
  </autoFilter>
  <sortState ref="A10:H69">
    <sortCondition descending="1" ref="F10:F69"/>
  </sortState>
  <conditionalFormatting sqref="E74:E133">
    <cfRule type="expression" dxfId="2" priority="1">
      <formula>IF(AND(E74=E10,COUNT(E74)=COUNT(E10)),1,0)=1</formula>
    </cfRule>
  </conditionalFormatting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67"/>
  <sheetViews>
    <sheetView workbookViewId="0"/>
  </sheetViews>
  <sheetFormatPr defaultColWidth="9.109375" defaultRowHeight="14.4"/>
  <cols>
    <col min="1" max="1" width="5.109375" style="2" customWidth="1"/>
    <col min="2" max="2" width="23.109375" style="35" customWidth="1"/>
    <col min="3" max="4" width="14" style="2" customWidth="1"/>
    <col min="5" max="9" width="11.5546875" style="2" customWidth="1"/>
    <col min="10" max="11" width="9.109375" style="2"/>
    <col min="12" max="12" width="22" style="2" customWidth="1"/>
    <col min="13" max="13" width="14" style="2" customWidth="1"/>
    <col min="14" max="16384" width="9.109375" style="2"/>
  </cols>
  <sheetData>
    <row r="1" spans="1:13">
      <c r="A1" s="2" t="s">
        <v>86</v>
      </c>
    </row>
    <row r="2" spans="1:13">
      <c r="A2" s="2" t="s">
        <v>46</v>
      </c>
    </row>
    <row r="3" spans="1:13">
      <c r="A3" s="2" t="s">
        <v>35</v>
      </c>
    </row>
    <row r="4" spans="1:13">
      <c r="A4" s="2" t="s">
        <v>71</v>
      </c>
    </row>
    <row r="6" spans="1:13" ht="19.8">
      <c r="A6" s="46" t="s">
        <v>43</v>
      </c>
    </row>
    <row r="7" spans="1:13" s="6" customFormat="1">
      <c r="A7" s="62" t="s">
        <v>2</v>
      </c>
      <c r="B7" s="65" t="s">
        <v>3</v>
      </c>
      <c r="C7" s="62" t="s">
        <v>66</v>
      </c>
      <c r="D7" s="62" t="s">
        <v>67</v>
      </c>
      <c r="E7" s="62" t="s">
        <v>4</v>
      </c>
      <c r="F7" s="62" t="s">
        <v>7</v>
      </c>
      <c r="G7" s="62" t="s">
        <v>45</v>
      </c>
      <c r="H7" s="62" t="s">
        <v>44</v>
      </c>
      <c r="I7" s="62" t="s">
        <v>8</v>
      </c>
      <c r="J7" s="62" t="s">
        <v>23</v>
      </c>
      <c r="K7" s="62" t="s">
        <v>29</v>
      </c>
      <c r="L7" s="62" t="s">
        <v>58</v>
      </c>
      <c r="M7" s="69" t="s">
        <v>50</v>
      </c>
    </row>
    <row r="8" spans="1:13" hidden="1">
      <c r="A8" s="5">
        <v>5</v>
      </c>
      <c r="B8" s="42" t="str">
        <f>IF(Registrations!$B15="O",Registrations!$D15,"")</f>
        <v/>
      </c>
      <c r="C8" s="5" t="str">
        <f>IF(Registrations!$B15="O",Registrations!$E15,"")</f>
        <v/>
      </c>
      <c r="D8" s="5" t="str">
        <f>IF(Registrations!$B15="O",IF(Registrations!$F15&gt; "",Registrations!$F15,""),"")</f>
        <v/>
      </c>
      <c r="E8" s="48" t="str">
        <f>IF($B8="","",IF(ISNA(VLOOKUP($B8,Forced!$B$10:$K$69,9,0)),"",IF(Registrations!$I15="O",VLOOKUP($B8,Forced!$B$10:$K$69,9,0),"")))</f>
        <v/>
      </c>
      <c r="F8" s="48" t="str">
        <f>IF($B8="","",IF(ISNA(VLOOKUP($B8,Spot!$B$10:$K$69,9,0)),"",IF(Registrations!$L15="O",VLOOKUP($B8,Spot!$B$10:$K$69,9,0),"")))</f>
        <v/>
      </c>
      <c r="G8" s="48" t="str">
        <f>IF($B8="","",IF(ISNA(VLOOKUP($B8,Sportsman!$B$10:$K$69,5,0)),"",IF(Registrations!$R15="O",VLOOKUP($B8,Sportsman!$B$10:$K$69,5,0),"")))</f>
        <v/>
      </c>
      <c r="H8" s="48" t="str">
        <f>IF($B8="","",IF(ISNA(VLOOKUP($B8,Graduate!$B$10:$K$69,5,0)),"",IF(Registrations!$R15="O",VLOOKUP($B8,Graduate!$B$10:$K$69,5,0),"")))</f>
        <v/>
      </c>
      <c r="I8" s="48" t="str">
        <f>IF($B8="","",IF(ISNA(VLOOKUP($B8,Streamer!$B$13:$K$72,8,0)),"",IF(Registrations!$O15="O",VLOOKUP($B8,Streamer!$B$13:$K$72,8,0),"")))</f>
        <v/>
      </c>
      <c r="J8" s="7" t="str">
        <f t="shared" ref="J8:J39" si="0">IF($B8="","",SUM(E8:I8))</f>
        <v/>
      </c>
      <c r="K8" s="5" t="str">
        <f t="shared" ref="K8:K39" si="1">IF(COUNT($E8:$I8)&gt;0,RANK($J8,$J$8:$J$67,0),"")</f>
        <v/>
      </c>
      <c r="L8" s="44"/>
      <c r="M8" s="5" t="str">
        <f t="shared" ref="M8:M39" si="2">IF($B8="","",COUNT($E8:$I8))</f>
        <v/>
      </c>
    </row>
    <row r="9" spans="1:13" hidden="1">
      <c r="A9" s="5">
        <v>9</v>
      </c>
      <c r="B9" s="42" t="str">
        <f>IF(Registrations!$B19="O",Registrations!$D19,"")</f>
        <v/>
      </c>
      <c r="C9" s="5" t="str">
        <f>IF(Registrations!$B19="O",Registrations!$E19,"")</f>
        <v/>
      </c>
      <c r="D9" s="5" t="str">
        <f>IF(Registrations!$B19="O",IF(Registrations!$F19&gt; "",Registrations!$F19,""),"")</f>
        <v/>
      </c>
      <c r="E9" s="48" t="str">
        <f>IF($B9="","",IF(ISNA(VLOOKUP($B9,Forced!$B$10:$K$69,9,0)),"",IF(Registrations!$I19="O",VLOOKUP($B9,Forced!$B$10:$K$69,9,0),"")))</f>
        <v/>
      </c>
      <c r="F9" s="48" t="str">
        <f>IF($B9="","",IF(ISNA(VLOOKUP($B9,Spot!$B$10:$K$69,9,0)),"",IF(Registrations!$L19="O",VLOOKUP($B9,Spot!$B$10:$K$69,9,0),"")))</f>
        <v/>
      </c>
      <c r="G9" s="48" t="str">
        <f>IF($B9="","",IF(ISNA(VLOOKUP($B9,Sportsman!$B$10:$K$69,5,0)),"",IF(Registrations!$R19="O",VLOOKUP($B9,Sportsman!$B$10:$K$69,5,0),"")))</f>
        <v/>
      </c>
      <c r="H9" s="48" t="str">
        <f>IF($B9="","",IF(ISNA(VLOOKUP($B9,Graduate!$B$10:$K$69,5,0)),"",IF(Registrations!$R19="O",VLOOKUP($B9,Graduate!$B$10:$K$69,5,0),"")))</f>
        <v/>
      </c>
      <c r="I9" s="48" t="str">
        <f>IF($B9="","",IF(ISNA(VLOOKUP($B9,Streamer!$B$13:$K$72,8,0)),"",IF(Registrations!$O19="O",VLOOKUP($B9,Streamer!$B$13:$K$72,8,0),"")))</f>
        <v/>
      </c>
      <c r="J9" s="7" t="str">
        <f t="shared" si="0"/>
        <v/>
      </c>
      <c r="K9" s="5" t="str">
        <f t="shared" si="1"/>
        <v/>
      </c>
      <c r="L9" s="44"/>
      <c r="M9" s="5" t="str">
        <f t="shared" si="2"/>
        <v/>
      </c>
    </row>
    <row r="10" spans="1:13" hidden="1">
      <c r="A10" s="5">
        <v>10</v>
      </c>
      <c r="B10" s="42" t="str">
        <f>IF(Registrations!$B20="O",Registrations!$D20,"")</f>
        <v/>
      </c>
      <c r="C10" s="5" t="str">
        <f>IF(Registrations!$B20="O",Registrations!$E20,"")</f>
        <v/>
      </c>
      <c r="D10" s="5" t="str">
        <f>IF(Registrations!$B20="O",IF(Registrations!$F20&gt; "",Registrations!$F20,""),"")</f>
        <v/>
      </c>
      <c r="E10" s="48" t="str">
        <f>IF($B10="","",IF(ISNA(VLOOKUP($B10,Forced!$B$10:$K$69,9,0)),"",IF(Registrations!$I20="O",VLOOKUP($B10,Forced!$B$10:$K$69,9,0),"")))</f>
        <v/>
      </c>
      <c r="F10" s="48" t="str">
        <f>IF($B10="","",IF(ISNA(VLOOKUP($B10,Spot!$B$10:$K$69,9,0)),"",IF(Registrations!$L20="O",VLOOKUP($B10,Spot!$B$10:$K$69,9,0),"")))</f>
        <v/>
      </c>
      <c r="G10" s="48" t="str">
        <f>IF($B10="","",IF(ISNA(VLOOKUP($B10,Sportsman!$B$10:$K$69,5,0)),"",IF(Registrations!$R20="O",VLOOKUP($B10,Sportsman!$B$10:$K$69,5,0),"")))</f>
        <v/>
      </c>
      <c r="H10" s="48" t="str">
        <f>IF($B10="","",IF(ISNA(VLOOKUP($B10,Graduate!$B$10:$K$69,5,0)),"",IF(Registrations!$R20="O",VLOOKUP($B10,Graduate!$B$10:$K$69,5,0),"")))</f>
        <v/>
      </c>
      <c r="I10" s="48" t="str">
        <f>IF($B10="","",IF(ISNA(VLOOKUP($B10,Streamer!$B$13:$K$72,8,0)),"",IF(Registrations!$O20="O",VLOOKUP($B10,Streamer!$B$13:$K$72,8,0),"")))</f>
        <v/>
      </c>
      <c r="J10" s="7" t="str">
        <f t="shared" si="0"/>
        <v/>
      </c>
      <c r="K10" s="5" t="str">
        <f t="shared" si="1"/>
        <v/>
      </c>
      <c r="L10" s="44"/>
      <c r="M10" s="5" t="str">
        <f t="shared" si="2"/>
        <v/>
      </c>
    </row>
    <row r="11" spans="1:13" hidden="1">
      <c r="A11" s="5">
        <v>13</v>
      </c>
      <c r="B11" s="42" t="str">
        <f>IF(Registrations!$B23="O",Registrations!$D23,"")</f>
        <v/>
      </c>
      <c r="C11" s="5" t="str">
        <f>IF(Registrations!$B23="O",Registrations!$E23,"")</f>
        <v/>
      </c>
      <c r="D11" s="5" t="str">
        <f>IF(Registrations!$B23="O",IF(Registrations!$F23&gt; "",Registrations!$F23,""),"")</f>
        <v/>
      </c>
      <c r="E11" s="48" t="str">
        <f>IF($B11="","",IF(ISNA(VLOOKUP($B11,Forced!$B$10:$K$69,9,0)),"",IF(Registrations!$I23="O",VLOOKUP($B11,Forced!$B$10:$K$69,9,0),"")))</f>
        <v/>
      </c>
      <c r="F11" s="48" t="str">
        <f>IF($B11="","",IF(ISNA(VLOOKUP($B11,Spot!$B$10:$K$69,9,0)),"",IF(Registrations!$L23="O",VLOOKUP($B11,Spot!$B$10:$K$69,9,0),"")))</f>
        <v/>
      </c>
      <c r="G11" s="48" t="str">
        <f>IF($B11="","",IF(ISNA(VLOOKUP($B11,Sportsman!$B$10:$K$69,5,0)),"",IF(Registrations!$R23="O",VLOOKUP($B11,Sportsman!$B$10:$K$69,5,0),"")))</f>
        <v/>
      </c>
      <c r="H11" s="48" t="str">
        <f>IF($B11="","",IF(ISNA(VLOOKUP($B11,Graduate!$B$10:$K$69,5,0)),"",IF(Registrations!$R23="O",VLOOKUP($B11,Graduate!$B$10:$K$69,5,0),"")))</f>
        <v/>
      </c>
      <c r="I11" s="48" t="str">
        <f>IF($B11="","",IF(ISNA(VLOOKUP($B11,Streamer!$B$13:$K$72,8,0)),"",IF(Registrations!$O23="O",VLOOKUP($B11,Streamer!$B$13:$K$72,8,0),"")))</f>
        <v/>
      </c>
      <c r="J11" s="7" t="str">
        <f t="shared" si="0"/>
        <v/>
      </c>
      <c r="K11" s="5" t="str">
        <f t="shared" si="1"/>
        <v/>
      </c>
      <c r="L11" s="44"/>
      <c r="M11" s="5" t="str">
        <f t="shared" si="2"/>
        <v/>
      </c>
    </row>
    <row r="12" spans="1:13" hidden="1">
      <c r="A12" s="5">
        <v>14</v>
      </c>
      <c r="B12" s="42" t="str">
        <f>IF(Registrations!$B24="O",Registrations!$D24,"")</f>
        <v/>
      </c>
      <c r="C12" s="5" t="str">
        <f>IF(Registrations!$B24="O",Registrations!$E24,"")</f>
        <v/>
      </c>
      <c r="D12" s="5" t="str">
        <f>IF(Registrations!$B24="O",IF(Registrations!$F24&gt; "",Registrations!$F24,""),"")</f>
        <v/>
      </c>
      <c r="E12" s="48" t="str">
        <f>IF($B12="","",IF(ISNA(VLOOKUP($B12,Forced!$B$10:$K$69,9,0)),"",IF(Registrations!$I24="O",VLOOKUP($B12,Forced!$B$10:$K$69,9,0),"")))</f>
        <v/>
      </c>
      <c r="F12" s="48" t="str">
        <f>IF($B12="","",IF(ISNA(VLOOKUP($B12,Spot!$B$10:$K$69,9,0)),"",IF(Registrations!$L24="O",VLOOKUP($B12,Spot!$B$10:$K$69,9,0),"")))</f>
        <v/>
      </c>
      <c r="G12" s="48" t="str">
        <f>IF($B12="","",IF(ISNA(VLOOKUP($B12,Sportsman!$B$10:$K$69,5,0)),"",IF(Registrations!$R24="O",VLOOKUP($B12,Sportsman!$B$10:$K$69,5,0),"")))</f>
        <v/>
      </c>
      <c r="H12" s="48" t="str">
        <f>IF($B12="","",IF(ISNA(VLOOKUP($B12,Graduate!$B$10:$K$69,5,0)),"",IF(Registrations!$R24="O",VLOOKUP($B12,Graduate!$B$10:$K$69,5,0),"")))</f>
        <v/>
      </c>
      <c r="I12" s="48" t="str">
        <f>IF($B12="","",IF(ISNA(VLOOKUP($B12,Streamer!$B$13:$K$72,8,0)),"",IF(Registrations!$O24="O",VLOOKUP($B12,Streamer!$B$13:$K$72,8,0),"")))</f>
        <v/>
      </c>
      <c r="J12" s="7" t="str">
        <f t="shared" si="0"/>
        <v/>
      </c>
      <c r="K12" s="5" t="str">
        <f t="shared" si="1"/>
        <v/>
      </c>
      <c r="L12" s="44"/>
      <c r="M12" s="5" t="str">
        <f t="shared" si="2"/>
        <v/>
      </c>
    </row>
    <row r="13" spans="1:13" hidden="1">
      <c r="A13" s="5">
        <v>18</v>
      </c>
      <c r="B13" s="42" t="str">
        <f>IF(Registrations!$B28="O",Registrations!$D28,"")</f>
        <v/>
      </c>
      <c r="C13" s="5" t="str">
        <f>IF(Registrations!$B28="O",Registrations!$E28,"")</f>
        <v/>
      </c>
      <c r="D13" s="5" t="str">
        <f>IF(Registrations!$B28="O",IF(Registrations!$F28&gt; "",Registrations!$F28,""),"")</f>
        <v/>
      </c>
      <c r="E13" s="48" t="str">
        <f>IF($B13="","",IF(ISNA(VLOOKUP($B13,Forced!$B$10:$K$69,9,0)),"",IF(Registrations!$I28="O",VLOOKUP($B13,Forced!$B$10:$K$69,9,0),"")))</f>
        <v/>
      </c>
      <c r="F13" s="48" t="str">
        <f>IF($B13="","",IF(ISNA(VLOOKUP($B13,Spot!$B$10:$K$69,9,0)),"",IF(Registrations!$L28="O",VLOOKUP($B13,Spot!$B$10:$K$69,9,0),"")))</f>
        <v/>
      </c>
      <c r="G13" s="48" t="str">
        <f>IF($B13="","",IF(ISNA(VLOOKUP($B13,Sportsman!$B$10:$K$69,5,0)),"",IF(Registrations!$R28="O",VLOOKUP($B13,Sportsman!$B$10:$K$69,5,0),"")))</f>
        <v/>
      </c>
      <c r="H13" s="48" t="str">
        <f>IF($B13="","",IF(ISNA(VLOOKUP($B13,Graduate!$B$10:$K$69,5,0)),"",IF(Registrations!$R28="O",VLOOKUP($B13,Graduate!$B$10:$K$69,5,0),"")))</f>
        <v/>
      </c>
      <c r="I13" s="48" t="str">
        <f>IF($B13="","",IF(ISNA(VLOOKUP($B13,Streamer!$B$13:$K$72,8,0)),"",IF(Registrations!$O28="O",VLOOKUP($B13,Streamer!$B$13:$K$72,8,0),"")))</f>
        <v/>
      </c>
      <c r="J13" s="7" t="str">
        <f t="shared" si="0"/>
        <v/>
      </c>
      <c r="K13" s="5" t="str">
        <f t="shared" si="1"/>
        <v/>
      </c>
      <c r="L13" s="44"/>
      <c r="M13" s="5" t="str">
        <f t="shared" si="2"/>
        <v/>
      </c>
    </row>
    <row r="14" spans="1:13" hidden="1">
      <c r="A14" s="5">
        <v>20</v>
      </c>
      <c r="B14" s="42" t="str">
        <f>IF(Registrations!$B30="O",Registrations!$D30,"")</f>
        <v/>
      </c>
      <c r="C14" s="5" t="str">
        <f>IF(Registrations!$B30="O",Registrations!$E30,"")</f>
        <v/>
      </c>
      <c r="D14" s="5" t="str">
        <f>IF(Registrations!$B30="O",IF(Registrations!$F30&gt; "",Registrations!$F30,""),"")</f>
        <v/>
      </c>
      <c r="E14" s="48" t="str">
        <f>IF($B14="","",IF(ISNA(VLOOKUP($B14,Forced!$B$10:$K$69,9,0)),"",IF(Registrations!$I30="O",VLOOKUP($B14,Forced!$B$10:$K$69,9,0),"")))</f>
        <v/>
      </c>
      <c r="F14" s="48" t="str">
        <f>IF($B14="","",IF(ISNA(VLOOKUP($B14,Spot!$B$10:$K$69,9,0)),"",IF(Registrations!$L30="O",VLOOKUP($B14,Spot!$B$10:$K$69,9,0),"")))</f>
        <v/>
      </c>
      <c r="G14" s="48" t="str">
        <f>IF($B14="","",IF(ISNA(VLOOKUP($B14,Sportsman!$B$10:$K$69,5,0)),"",IF(Registrations!$R30="O",VLOOKUP($B14,Sportsman!$B$10:$K$69,5,0),"")))</f>
        <v/>
      </c>
      <c r="H14" s="48" t="str">
        <f>IF($B14="","",IF(ISNA(VLOOKUP($B14,Graduate!$B$10:$K$69,5,0)),"",IF(Registrations!$R30="O",VLOOKUP($B14,Graduate!$B$10:$K$69,5,0),"")))</f>
        <v/>
      </c>
      <c r="I14" s="48" t="str">
        <f>IF($B14="","",IF(ISNA(VLOOKUP($B14,Streamer!$B$13:$K$72,8,0)),"",IF(Registrations!$O30="O",VLOOKUP($B14,Streamer!$B$13:$K$72,8,0),"")))</f>
        <v/>
      </c>
      <c r="J14" s="7" t="str">
        <f t="shared" si="0"/>
        <v/>
      </c>
      <c r="K14" s="5" t="str">
        <f t="shared" si="1"/>
        <v/>
      </c>
      <c r="L14" s="44"/>
      <c r="M14" s="5" t="str">
        <f t="shared" si="2"/>
        <v/>
      </c>
    </row>
    <row r="15" spans="1:13" hidden="1">
      <c r="A15" s="5">
        <v>21</v>
      </c>
      <c r="B15" s="42" t="str">
        <f>IF(Registrations!$B31="O",Registrations!$D31,"")</f>
        <v/>
      </c>
      <c r="C15" s="5" t="str">
        <f>IF(Registrations!$B31="O",Registrations!$E31,"")</f>
        <v/>
      </c>
      <c r="D15" s="5" t="str">
        <f>IF(Registrations!$B31="O",IF(Registrations!$F31&gt; "",Registrations!$F31,""),"")</f>
        <v/>
      </c>
      <c r="E15" s="48" t="str">
        <f>IF($B15="","",IF(ISNA(VLOOKUP($B15,Forced!$B$10:$K$69,9,0)),"",IF(Registrations!$I31="O",VLOOKUP($B15,Forced!$B$10:$K$69,9,0),"")))</f>
        <v/>
      </c>
      <c r="F15" s="48" t="str">
        <f>IF($B15="","",IF(ISNA(VLOOKUP($B15,Spot!$B$10:$K$69,9,0)),"",IF(Registrations!$L31="O",VLOOKUP($B15,Spot!$B$10:$K$69,9,0),"")))</f>
        <v/>
      </c>
      <c r="G15" s="48" t="str">
        <f>IF($B15="","",IF(ISNA(VLOOKUP($B15,Sportsman!$B$10:$K$69,5,0)),"",IF(Registrations!$R31="O",VLOOKUP($B15,Sportsman!$B$10:$K$69,5,0),"")))</f>
        <v/>
      </c>
      <c r="H15" s="48" t="str">
        <f>IF($B15="","",IF(ISNA(VLOOKUP($B15,Graduate!$B$10:$K$69,5,0)),"",IF(Registrations!$R31="O",VLOOKUP($B15,Graduate!$B$10:$K$69,5,0),"")))</f>
        <v/>
      </c>
      <c r="I15" s="48" t="str">
        <f>IF($B15="","",IF(ISNA(VLOOKUP($B15,Streamer!$B$13:$K$72,8,0)),"",IF(Registrations!$O31="O",VLOOKUP($B15,Streamer!$B$13:$K$72,8,0),"")))</f>
        <v/>
      </c>
      <c r="J15" s="7" t="str">
        <f t="shared" si="0"/>
        <v/>
      </c>
      <c r="K15" s="5" t="str">
        <f t="shared" si="1"/>
        <v/>
      </c>
      <c r="L15" s="44"/>
      <c r="M15" s="5" t="str">
        <f t="shared" si="2"/>
        <v/>
      </c>
    </row>
    <row r="16" spans="1:13" hidden="1">
      <c r="A16" s="5">
        <v>22</v>
      </c>
      <c r="B16" s="42" t="str">
        <f>IF(Registrations!$B32="O",Registrations!$D32,"")</f>
        <v/>
      </c>
      <c r="C16" s="5" t="str">
        <f>IF(Registrations!$B32="O",Registrations!$E32,"")</f>
        <v/>
      </c>
      <c r="D16" s="5" t="str">
        <f>IF(Registrations!$B32="O",IF(Registrations!$F32&gt; "",Registrations!$F32,""),"")</f>
        <v/>
      </c>
      <c r="E16" s="48" t="str">
        <f>IF($B16="","",IF(ISNA(VLOOKUP($B16,Forced!$B$10:$K$69,9,0)),"",IF(Registrations!$I32="O",VLOOKUP($B16,Forced!$B$10:$K$69,9,0),"")))</f>
        <v/>
      </c>
      <c r="F16" s="48" t="str">
        <f>IF($B16="","",IF(ISNA(VLOOKUP($B16,Spot!$B$10:$K$69,9,0)),"",IF(Registrations!$L32="O",VLOOKUP($B16,Spot!$B$10:$K$69,9,0),"")))</f>
        <v/>
      </c>
      <c r="G16" s="48" t="str">
        <f>IF($B16="","",IF(ISNA(VLOOKUP($B16,Sportsman!$B$10:$K$69,5,0)),"",IF(Registrations!$R32="O",VLOOKUP($B16,Sportsman!$B$10:$K$69,5,0),"")))</f>
        <v/>
      </c>
      <c r="H16" s="48" t="str">
        <f>IF($B16="","",IF(ISNA(VLOOKUP($B16,Graduate!$B$10:$K$69,5,0)),"",IF(Registrations!$R32="O",VLOOKUP($B16,Graduate!$B$10:$K$69,5,0),"")))</f>
        <v/>
      </c>
      <c r="I16" s="48" t="str">
        <f>IF($B16="","",IF(ISNA(VLOOKUP($B16,Streamer!$B$13:$K$72,8,0)),"",IF(Registrations!$O32="O",VLOOKUP($B16,Streamer!$B$13:$K$72,8,0),"")))</f>
        <v/>
      </c>
      <c r="J16" s="7" t="str">
        <f t="shared" si="0"/>
        <v/>
      </c>
      <c r="K16" s="5" t="str">
        <f t="shared" si="1"/>
        <v/>
      </c>
      <c r="L16" s="44"/>
      <c r="M16" s="5" t="str">
        <f t="shared" si="2"/>
        <v/>
      </c>
    </row>
    <row r="17" spans="1:13" hidden="1">
      <c r="A17" s="5">
        <v>23</v>
      </c>
      <c r="B17" s="42" t="str">
        <f>IF(Registrations!$B33="O",Registrations!$D33,"")</f>
        <v/>
      </c>
      <c r="C17" s="5" t="str">
        <f>IF(Registrations!$B33="O",Registrations!$E33,"")</f>
        <v/>
      </c>
      <c r="D17" s="5" t="str">
        <f>IF(Registrations!$B33="O",IF(Registrations!$F33&gt; "",Registrations!$F33,""),"")</f>
        <v/>
      </c>
      <c r="E17" s="48" t="str">
        <f>IF($B17="","",IF(ISNA(VLOOKUP($B17,Forced!$B$10:$K$69,9,0)),"",IF(Registrations!$I33="O",VLOOKUP($B17,Forced!$B$10:$K$69,9,0),"")))</f>
        <v/>
      </c>
      <c r="F17" s="48" t="str">
        <f>IF($B17="","",IF(ISNA(VLOOKUP($B17,Spot!$B$10:$K$69,9,0)),"",IF(Registrations!$L33="O",VLOOKUP($B17,Spot!$B$10:$K$69,9,0),"")))</f>
        <v/>
      </c>
      <c r="G17" s="48" t="str">
        <f>IF($B17="","",IF(ISNA(VLOOKUP($B17,Sportsman!$B$10:$K$69,5,0)),"",IF(Registrations!$R33="O",VLOOKUP($B17,Sportsman!$B$10:$K$69,5,0),"")))</f>
        <v/>
      </c>
      <c r="H17" s="48" t="str">
        <f>IF($B17="","",IF(ISNA(VLOOKUP($B17,Graduate!$B$10:$K$69,5,0)),"",IF(Registrations!$R33="O",VLOOKUP($B17,Graduate!$B$10:$K$69,5,0),"")))</f>
        <v/>
      </c>
      <c r="I17" s="48" t="str">
        <f>IF($B17="","",IF(ISNA(VLOOKUP($B17,Streamer!$B$13:$K$72,8,0)),"",IF(Registrations!$O33="O",VLOOKUP($B17,Streamer!$B$13:$K$72,8,0),"")))</f>
        <v/>
      </c>
      <c r="J17" s="7" t="str">
        <f t="shared" si="0"/>
        <v/>
      </c>
      <c r="K17" s="5" t="str">
        <f t="shared" si="1"/>
        <v/>
      </c>
      <c r="L17" s="44"/>
      <c r="M17" s="5" t="str">
        <f t="shared" si="2"/>
        <v/>
      </c>
    </row>
    <row r="18" spans="1:13" hidden="1">
      <c r="A18" s="5">
        <v>24</v>
      </c>
      <c r="B18" s="42" t="str">
        <f>IF(Registrations!$B34="O",Registrations!$D34,"")</f>
        <v/>
      </c>
      <c r="C18" s="5" t="str">
        <f>IF(Registrations!$B34="O",Registrations!$E34,"")</f>
        <v/>
      </c>
      <c r="D18" s="5" t="str">
        <f>IF(Registrations!$B34="O",IF(Registrations!$F34&gt; "",Registrations!$F34,""),"")</f>
        <v/>
      </c>
      <c r="E18" s="48" t="str">
        <f>IF($B18="","",IF(ISNA(VLOOKUP($B18,Forced!$B$10:$K$69,9,0)),"",IF(Registrations!$I34="O",VLOOKUP($B18,Forced!$B$10:$K$69,9,0),"")))</f>
        <v/>
      </c>
      <c r="F18" s="48" t="str">
        <f>IF($B18="","",IF(ISNA(VLOOKUP($B18,Spot!$B$10:$K$69,9,0)),"",IF(Registrations!$L34="O",VLOOKUP($B18,Spot!$B$10:$K$69,9,0),"")))</f>
        <v/>
      </c>
      <c r="G18" s="48" t="str">
        <f>IF($B18="","",IF(ISNA(VLOOKUP($B18,Sportsman!$B$10:$K$69,5,0)),"",IF(Registrations!$R34="O",VLOOKUP($B18,Sportsman!$B$10:$K$69,5,0),"")))</f>
        <v/>
      </c>
      <c r="H18" s="48" t="str">
        <f>IF($B18="","",IF(ISNA(VLOOKUP($B18,Graduate!$B$10:$K$69,5,0)),"",IF(Registrations!$R34="O",VLOOKUP($B18,Graduate!$B$10:$K$69,5,0),"")))</f>
        <v/>
      </c>
      <c r="I18" s="48" t="str">
        <f>IF($B18="","",IF(ISNA(VLOOKUP($B18,Streamer!$B$13:$K$72,8,0)),"",IF(Registrations!$O34="O",VLOOKUP($B18,Streamer!$B$13:$K$72,8,0),"")))</f>
        <v/>
      </c>
      <c r="J18" s="7" t="str">
        <f t="shared" si="0"/>
        <v/>
      </c>
      <c r="K18" s="5" t="str">
        <f t="shared" si="1"/>
        <v/>
      </c>
      <c r="L18" s="44"/>
      <c r="M18" s="5" t="str">
        <f t="shared" si="2"/>
        <v/>
      </c>
    </row>
    <row r="19" spans="1:13" hidden="1">
      <c r="A19" s="5">
        <v>25</v>
      </c>
      <c r="B19" s="42" t="str">
        <f>IF(Registrations!$B35="O",Registrations!$D35,"")</f>
        <v/>
      </c>
      <c r="C19" s="5" t="str">
        <f>IF(Registrations!$B35="O",Registrations!$E35,"")</f>
        <v/>
      </c>
      <c r="D19" s="5" t="str">
        <f>IF(Registrations!$B35="O",IF(Registrations!$F35&gt; "",Registrations!$F35,""),"")</f>
        <v/>
      </c>
      <c r="E19" s="48" t="str">
        <f>IF($B19="","",IF(ISNA(VLOOKUP($B19,Forced!$B$10:$K$69,9,0)),"",IF(Registrations!$I35="O",VLOOKUP($B19,Forced!$B$10:$K$69,9,0),"")))</f>
        <v/>
      </c>
      <c r="F19" s="48" t="str">
        <f>IF($B19="","",IF(ISNA(VLOOKUP($B19,Spot!$B$10:$K$69,9,0)),"",IF(Registrations!$L35="O",VLOOKUP($B19,Spot!$B$10:$K$69,9,0),"")))</f>
        <v/>
      </c>
      <c r="G19" s="48" t="str">
        <f>IF($B19="","",IF(ISNA(VLOOKUP($B19,Sportsman!$B$10:$K$69,5,0)),"",IF(Registrations!$R35="O",VLOOKUP($B19,Sportsman!$B$10:$K$69,5,0),"")))</f>
        <v/>
      </c>
      <c r="H19" s="48" t="str">
        <f>IF($B19="","",IF(ISNA(VLOOKUP($B19,Graduate!$B$10:$K$69,5,0)),"",IF(Registrations!$R35="O",VLOOKUP($B19,Graduate!$B$10:$K$69,5,0),"")))</f>
        <v/>
      </c>
      <c r="I19" s="48" t="str">
        <f>IF($B19="","",IF(ISNA(VLOOKUP($B19,Streamer!$B$13:$K$72,8,0)),"",IF(Registrations!$O35="O",VLOOKUP($B19,Streamer!$B$13:$K$72,8,0),"")))</f>
        <v/>
      </c>
      <c r="J19" s="7" t="str">
        <f t="shared" si="0"/>
        <v/>
      </c>
      <c r="K19" s="5" t="str">
        <f t="shared" si="1"/>
        <v/>
      </c>
      <c r="L19" s="44"/>
      <c r="M19" s="5" t="str">
        <f t="shared" si="2"/>
        <v/>
      </c>
    </row>
    <row r="20" spans="1:13" hidden="1">
      <c r="A20" s="5">
        <v>26</v>
      </c>
      <c r="B20" s="42" t="str">
        <f>IF(Registrations!$B36="O",Registrations!$D36,"")</f>
        <v/>
      </c>
      <c r="C20" s="5" t="str">
        <f>IF(Registrations!$B36="O",Registrations!$E36,"")</f>
        <v/>
      </c>
      <c r="D20" s="5" t="str">
        <f>IF(Registrations!$B36="O",IF(Registrations!$F36&gt; "",Registrations!$F36,""),"")</f>
        <v/>
      </c>
      <c r="E20" s="48" t="str">
        <f>IF($B20="","",IF(ISNA(VLOOKUP($B20,Forced!$B$10:$K$69,9,0)),"",IF(Registrations!$I36="O",VLOOKUP($B20,Forced!$B$10:$K$69,9,0),"")))</f>
        <v/>
      </c>
      <c r="F20" s="48" t="str">
        <f>IF($B20="","",IF(ISNA(VLOOKUP($B20,Spot!$B$10:$K$69,9,0)),"",IF(Registrations!$L36="O",VLOOKUP($B20,Spot!$B$10:$K$69,9,0),"")))</f>
        <v/>
      </c>
      <c r="G20" s="48" t="str">
        <f>IF($B20="","",IF(ISNA(VLOOKUP($B20,Sportsman!$B$10:$K$69,5,0)),"",IF(Registrations!$R36="O",VLOOKUP($B20,Sportsman!$B$10:$K$69,5,0),"")))</f>
        <v/>
      </c>
      <c r="H20" s="48" t="str">
        <f>IF($B20="","",IF(ISNA(VLOOKUP($B20,Graduate!$B$10:$K$69,5,0)),"",IF(Registrations!$R36="O",VLOOKUP($B20,Graduate!$B$10:$K$69,5,0),"")))</f>
        <v/>
      </c>
      <c r="I20" s="48" t="str">
        <f>IF($B20="","",IF(ISNA(VLOOKUP($B20,Streamer!$B$13:$K$72,8,0)),"",IF(Registrations!$O36="O",VLOOKUP($B20,Streamer!$B$13:$K$72,8,0),"")))</f>
        <v/>
      </c>
      <c r="J20" s="7" t="str">
        <f t="shared" si="0"/>
        <v/>
      </c>
      <c r="K20" s="5" t="str">
        <f t="shared" si="1"/>
        <v/>
      </c>
      <c r="L20" s="44"/>
      <c r="M20" s="5" t="str">
        <f t="shared" si="2"/>
        <v/>
      </c>
    </row>
    <row r="21" spans="1:13" hidden="1">
      <c r="A21" s="5">
        <v>29</v>
      </c>
      <c r="B21" s="42" t="str">
        <f>IF(Registrations!$B39="O",Registrations!$D39,"")</f>
        <v/>
      </c>
      <c r="C21" s="5" t="str">
        <f>IF(Registrations!$B39="O",Registrations!$E39,"")</f>
        <v/>
      </c>
      <c r="D21" s="5" t="str">
        <f>IF(Registrations!$B39="O",IF(Registrations!$F39&gt; "",Registrations!$F39,""),"")</f>
        <v/>
      </c>
      <c r="E21" s="48" t="str">
        <f>IF($B21="","",IF(ISNA(VLOOKUP($B21,Forced!$B$10:$K$69,9,0)),"",IF(Registrations!$I39="O",VLOOKUP($B21,Forced!$B$10:$K$69,9,0),"")))</f>
        <v/>
      </c>
      <c r="F21" s="48" t="str">
        <f>IF($B21="","",IF(ISNA(VLOOKUP($B21,Spot!$B$10:$K$69,9,0)),"",IF(Registrations!$L39="O",VLOOKUP($B21,Spot!$B$10:$K$69,9,0),"")))</f>
        <v/>
      </c>
      <c r="G21" s="48" t="str">
        <f>IF($B21="","",IF(ISNA(VLOOKUP($B21,Sportsman!$B$10:$K$69,5,0)),"",IF(Registrations!$R39="O",VLOOKUP($B21,Sportsman!$B$10:$K$69,5,0),"")))</f>
        <v/>
      </c>
      <c r="H21" s="48" t="str">
        <f>IF($B21="","",IF(ISNA(VLOOKUP($B21,Graduate!$B$10:$K$69,5,0)),"",IF(Registrations!$R39="O",VLOOKUP($B21,Graduate!$B$10:$K$69,5,0),"")))</f>
        <v/>
      </c>
      <c r="I21" s="48" t="str">
        <f>IF($B21="","",IF(ISNA(VLOOKUP($B21,Streamer!$B$13:$K$72,8,0)),"",IF(Registrations!$O39="O",VLOOKUP($B21,Streamer!$B$13:$K$72,8,0),"")))</f>
        <v/>
      </c>
      <c r="J21" s="7" t="str">
        <f t="shared" si="0"/>
        <v/>
      </c>
      <c r="K21" s="5" t="str">
        <f t="shared" si="1"/>
        <v/>
      </c>
      <c r="L21" s="44"/>
      <c r="M21" s="5" t="str">
        <f t="shared" si="2"/>
        <v/>
      </c>
    </row>
    <row r="22" spans="1:13" hidden="1">
      <c r="A22" s="5">
        <v>30</v>
      </c>
      <c r="B22" s="42" t="str">
        <f>IF(Registrations!$B40="O",Registrations!$D40,"")</f>
        <v/>
      </c>
      <c r="C22" s="5" t="str">
        <f>IF(Registrations!$B40="O",Registrations!$E40,"")</f>
        <v/>
      </c>
      <c r="D22" s="5" t="str">
        <f>IF(Registrations!$B40="O",IF(Registrations!$F40&gt; "",Registrations!$F40,""),"")</f>
        <v/>
      </c>
      <c r="E22" s="48" t="str">
        <f>IF($B22="","",IF(ISNA(VLOOKUP($B22,Forced!$B$10:$K$69,9,0)),"",IF(Registrations!$I40="O",VLOOKUP($B22,Forced!$B$10:$K$69,9,0),"")))</f>
        <v/>
      </c>
      <c r="F22" s="48" t="str">
        <f>IF($B22="","",IF(ISNA(VLOOKUP($B22,Spot!$B$10:$K$69,9,0)),"",IF(Registrations!$L40="O",VLOOKUP($B22,Spot!$B$10:$K$69,9,0),"")))</f>
        <v/>
      </c>
      <c r="G22" s="48" t="str">
        <f>IF($B22="","",IF(ISNA(VLOOKUP($B22,Sportsman!$B$10:$K$69,5,0)),"",IF(Registrations!$R40="O",VLOOKUP($B22,Sportsman!$B$10:$K$69,5,0),"")))</f>
        <v/>
      </c>
      <c r="H22" s="48" t="str">
        <f>IF($B22="","",IF(ISNA(VLOOKUP($B22,Graduate!$B$10:$K$69,5,0)),"",IF(Registrations!$R40="O",VLOOKUP($B22,Graduate!$B$10:$K$69,5,0),"")))</f>
        <v/>
      </c>
      <c r="I22" s="48" t="str">
        <f>IF($B22="","",IF(ISNA(VLOOKUP($B22,Streamer!$B$13:$K$72,8,0)),"",IF(Registrations!$O40="O",VLOOKUP($B22,Streamer!$B$13:$K$72,8,0),"")))</f>
        <v/>
      </c>
      <c r="J22" s="7" t="str">
        <f t="shared" si="0"/>
        <v/>
      </c>
      <c r="K22" s="5" t="str">
        <f t="shared" si="1"/>
        <v/>
      </c>
      <c r="L22" s="44"/>
      <c r="M22" s="5" t="str">
        <f t="shared" si="2"/>
        <v/>
      </c>
    </row>
    <row r="23" spans="1:13" hidden="1">
      <c r="A23" s="5">
        <v>31</v>
      </c>
      <c r="B23" s="42" t="str">
        <f>IF(Registrations!$B41="O",Registrations!$D41,"")</f>
        <v/>
      </c>
      <c r="C23" s="5" t="str">
        <f>IF(Registrations!$B41="O",Registrations!$E41,"")</f>
        <v/>
      </c>
      <c r="D23" s="5" t="str">
        <f>IF(Registrations!$B41="O",IF(Registrations!$F41&gt; "",Registrations!$F41,""),"")</f>
        <v/>
      </c>
      <c r="E23" s="48" t="str">
        <f>IF($B23="","",IF(ISNA(VLOOKUP($B23,Forced!$B$10:$K$69,9,0)),"",IF(Registrations!$I41="O",VLOOKUP($B23,Forced!$B$10:$K$69,9,0),"")))</f>
        <v/>
      </c>
      <c r="F23" s="48" t="str">
        <f>IF($B23="","",IF(ISNA(VLOOKUP($B23,Spot!$B$10:$K$69,9,0)),"",IF(Registrations!$L41="O",VLOOKUP($B23,Spot!$B$10:$K$69,9,0),"")))</f>
        <v/>
      </c>
      <c r="G23" s="48" t="str">
        <f>IF($B23="","",IF(ISNA(VLOOKUP($B23,Sportsman!$B$10:$K$69,5,0)),"",IF(Registrations!$R41="O",VLOOKUP($B23,Sportsman!$B$10:$K$69,5,0),"")))</f>
        <v/>
      </c>
      <c r="H23" s="48" t="str">
        <f>IF($B23="","",IF(ISNA(VLOOKUP($B23,Graduate!$B$10:$K$69,5,0)),"",IF(Registrations!$R41="O",VLOOKUP($B23,Graduate!$B$10:$K$69,5,0),"")))</f>
        <v/>
      </c>
      <c r="I23" s="48" t="str">
        <f>IF($B23="","",IF(ISNA(VLOOKUP($B23,Streamer!$B$13:$K$72,8,0)),"",IF(Registrations!$O41="O",VLOOKUP($B23,Streamer!$B$13:$K$72,8,0),"")))</f>
        <v/>
      </c>
      <c r="J23" s="7" t="str">
        <f t="shared" si="0"/>
        <v/>
      </c>
      <c r="K23" s="5" t="str">
        <f t="shared" si="1"/>
        <v/>
      </c>
      <c r="L23" s="44"/>
      <c r="M23" s="5" t="str">
        <f t="shared" si="2"/>
        <v/>
      </c>
    </row>
    <row r="24" spans="1:13" hidden="1">
      <c r="A24" s="5">
        <v>33</v>
      </c>
      <c r="B24" s="42" t="str">
        <f>IF(Registrations!$B43="O",Registrations!$D43,"")</f>
        <v/>
      </c>
      <c r="C24" s="5" t="str">
        <f>IF(Registrations!$B43="O",Registrations!$E43,"")</f>
        <v/>
      </c>
      <c r="D24" s="5" t="str">
        <f>IF(Registrations!$B43="O",IF(Registrations!$F43&gt; "",Registrations!$F43,""),"")</f>
        <v/>
      </c>
      <c r="E24" s="48" t="str">
        <f>IF($B24="","",IF(ISNA(VLOOKUP($B24,Forced!$B$10:$K$69,9,0)),"",IF(Registrations!$I43="O",VLOOKUP($B24,Forced!$B$10:$K$69,9,0),"")))</f>
        <v/>
      </c>
      <c r="F24" s="48" t="str">
        <f>IF($B24="","",IF(ISNA(VLOOKUP($B24,Spot!$B$10:$K$69,9,0)),"",IF(Registrations!$L43="O",VLOOKUP($B24,Spot!$B$10:$K$69,9,0),"")))</f>
        <v/>
      </c>
      <c r="G24" s="48" t="str">
        <f>IF($B24="","",IF(ISNA(VLOOKUP($B24,Sportsman!$B$10:$K$69,5,0)),"",IF(Registrations!$R43="O",VLOOKUP($B24,Sportsman!$B$10:$K$69,5,0),"")))</f>
        <v/>
      </c>
      <c r="H24" s="48" t="str">
        <f>IF($B24="","",IF(ISNA(VLOOKUP($B24,Graduate!$B$10:$K$69,5,0)),"",IF(Registrations!$R43="O",VLOOKUP($B24,Graduate!$B$10:$K$69,5,0),"")))</f>
        <v/>
      </c>
      <c r="I24" s="48" t="str">
        <f>IF($B24="","",IF(ISNA(VLOOKUP($B24,Streamer!$B$13:$K$72,8,0)),"",IF(Registrations!$O43="O",VLOOKUP($B24,Streamer!$B$13:$K$72,8,0),"")))</f>
        <v/>
      </c>
      <c r="J24" s="7" t="str">
        <f t="shared" si="0"/>
        <v/>
      </c>
      <c r="K24" s="5" t="str">
        <f t="shared" si="1"/>
        <v/>
      </c>
      <c r="L24" s="44"/>
      <c r="M24" s="5" t="str">
        <f t="shared" si="2"/>
        <v/>
      </c>
    </row>
    <row r="25" spans="1:13" hidden="1">
      <c r="A25" s="5">
        <v>34</v>
      </c>
      <c r="B25" s="42" t="str">
        <f>IF(Registrations!$B44="O",Registrations!$D44,"")</f>
        <v/>
      </c>
      <c r="C25" s="5" t="str">
        <f>IF(Registrations!$B44="O",Registrations!$E44,"")</f>
        <v/>
      </c>
      <c r="D25" s="5" t="str">
        <f>IF(Registrations!$B44="O",IF(Registrations!$F44&gt; "",Registrations!$F44,""),"")</f>
        <v/>
      </c>
      <c r="E25" s="48" t="str">
        <f>IF($B25="","",IF(ISNA(VLOOKUP($B25,Forced!$B$10:$K$69,9,0)),"",IF(Registrations!$I44="O",VLOOKUP($B25,Forced!$B$10:$K$69,9,0),"")))</f>
        <v/>
      </c>
      <c r="F25" s="48" t="str">
        <f>IF($B25="","",IF(ISNA(VLOOKUP($B25,Spot!$B$10:$K$69,9,0)),"",IF(Registrations!$L44="O",VLOOKUP($B25,Spot!$B$10:$K$69,9,0),"")))</f>
        <v/>
      </c>
      <c r="G25" s="48" t="str">
        <f>IF($B25="","",IF(ISNA(VLOOKUP($B25,Sportsman!$B$10:$K$69,5,0)),"",IF(Registrations!$R44="O",VLOOKUP($B25,Sportsman!$B$10:$K$69,5,0),"")))</f>
        <v/>
      </c>
      <c r="H25" s="48" t="str">
        <f>IF($B25="","",IF(ISNA(VLOOKUP($B25,Graduate!$B$10:$K$69,5,0)),"",IF(Registrations!$R44="O",VLOOKUP($B25,Graduate!$B$10:$K$69,5,0),"")))</f>
        <v/>
      </c>
      <c r="I25" s="48" t="str">
        <f>IF($B25="","",IF(ISNA(VLOOKUP($B25,Streamer!$B$13:$K$72,8,0)),"",IF(Registrations!$O44="O",VLOOKUP($B25,Streamer!$B$13:$K$72,8,0),"")))</f>
        <v/>
      </c>
      <c r="J25" s="7" t="str">
        <f t="shared" si="0"/>
        <v/>
      </c>
      <c r="K25" s="5" t="str">
        <f t="shared" si="1"/>
        <v/>
      </c>
      <c r="L25" s="44"/>
      <c r="M25" s="5" t="str">
        <f t="shared" si="2"/>
        <v/>
      </c>
    </row>
    <row r="26" spans="1:13" hidden="1">
      <c r="A26" s="5">
        <v>36</v>
      </c>
      <c r="B26" s="42" t="str">
        <f>IF(Registrations!$B46="O",Registrations!$D46,"")</f>
        <v/>
      </c>
      <c r="C26" s="5" t="str">
        <f>IF(Registrations!$B46="O",Registrations!$E46,"")</f>
        <v/>
      </c>
      <c r="D26" s="5" t="str">
        <f>IF(Registrations!$B46="O",IF(Registrations!$F46&gt; "",Registrations!$F46,""),"")</f>
        <v/>
      </c>
      <c r="E26" s="48" t="str">
        <f>IF($B26="","",IF(ISNA(VLOOKUP($B26,Forced!$B$10:$K$69,9,0)),"",IF(Registrations!$I46="O",VLOOKUP($B26,Forced!$B$10:$K$69,9,0),"")))</f>
        <v/>
      </c>
      <c r="F26" s="48" t="str">
        <f>IF($B26="","",IF(ISNA(VLOOKUP($B26,Spot!$B$10:$K$69,9,0)),"",IF(Registrations!$L46="O",VLOOKUP($B26,Spot!$B$10:$K$69,9,0),"")))</f>
        <v/>
      </c>
      <c r="G26" s="48" t="str">
        <f>IF($B26="","",IF(ISNA(VLOOKUP($B26,Sportsman!$B$10:$K$69,5,0)),"",IF(Registrations!$R46="O",VLOOKUP($B26,Sportsman!$B$10:$K$69,5,0),"")))</f>
        <v/>
      </c>
      <c r="H26" s="48" t="str">
        <f>IF($B26="","",IF(ISNA(VLOOKUP($B26,Graduate!$B$10:$K$69,5,0)),"",IF(Registrations!$R46="O",VLOOKUP($B26,Graduate!$B$10:$K$69,5,0),"")))</f>
        <v/>
      </c>
      <c r="I26" s="48" t="str">
        <f>IF($B26="","",IF(ISNA(VLOOKUP($B26,Streamer!$B$13:$K$72,8,0)),"",IF(Registrations!$O46="O",VLOOKUP($B26,Streamer!$B$13:$K$72,8,0),"")))</f>
        <v/>
      </c>
      <c r="J26" s="7" t="str">
        <f t="shared" si="0"/>
        <v/>
      </c>
      <c r="K26" s="5" t="str">
        <f t="shared" si="1"/>
        <v/>
      </c>
      <c r="L26" s="44"/>
      <c r="M26" s="5" t="str">
        <f t="shared" si="2"/>
        <v/>
      </c>
    </row>
    <row r="27" spans="1:13" hidden="1">
      <c r="A27" s="5">
        <v>39</v>
      </c>
      <c r="B27" s="42" t="str">
        <f>IF(Registrations!$B49="O",Registrations!$D49,"")</f>
        <v/>
      </c>
      <c r="C27" s="5" t="str">
        <f>IF(Registrations!$B49="O",Registrations!$E49,"")</f>
        <v/>
      </c>
      <c r="D27" s="5" t="str">
        <f>IF(Registrations!$B49="O",IF(Registrations!$F49&gt; "",Registrations!$F49,""),"")</f>
        <v/>
      </c>
      <c r="E27" s="48" t="str">
        <f>IF($B27="","",IF(ISNA(VLOOKUP($B27,Forced!$B$10:$K$69,9,0)),"",IF(Registrations!$I49="O",VLOOKUP($B27,Forced!$B$10:$K$69,9,0),"")))</f>
        <v/>
      </c>
      <c r="F27" s="48" t="str">
        <f>IF($B27="","",IF(ISNA(VLOOKUP($B27,Spot!$B$10:$K$69,9,0)),"",IF(Registrations!$L49="O",VLOOKUP($B27,Spot!$B$10:$K$69,9,0),"")))</f>
        <v/>
      </c>
      <c r="G27" s="48" t="str">
        <f>IF($B27="","",IF(ISNA(VLOOKUP($B27,Sportsman!$B$10:$K$69,5,0)),"",IF(Registrations!$R49="O",VLOOKUP($B27,Sportsman!$B$10:$K$69,5,0),"")))</f>
        <v/>
      </c>
      <c r="H27" s="48" t="str">
        <f>IF($B27="","",IF(ISNA(VLOOKUP($B27,Graduate!$B$10:$K$69,5,0)),"",IF(Registrations!$R49="O",VLOOKUP($B27,Graduate!$B$10:$K$69,5,0),"")))</f>
        <v/>
      </c>
      <c r="I27" s="48" t="str">
        <f>IF($B27="","",IF(ISNA(VLOOKUP($B27,Streamer!$B$13:$K$72,8,0)),"",IF(Registrations!$O49="O",VLOOKUP($B27,Streamer!$B$13:$K$72,8,0),"")))</f>
        <v/>
      </c>
      <c r="J27" s="7" t="str">
        <f t="shared" si="0"/>
        <v/>
      </c>
      <c r="K27" s="5" t="str">
        <f t="shared" si="1"/>
        <v/>
      </c>
      <c r="L27" s="44"/>
      <c r="M27" s="5" t="str">
        <f t="shared" si="2"/>
        <v/>
      </c>
    </row>
    <row r="28" spans="1:13" hidden="1">
      <c r="A28" s="5">
        <v>40</v>
      </c>
      <c r="B28" s="42" t="str">
        <f>IF(Registrations!$B50="O",Registrations!$D50,"")</f>
        <v/>
      </c>
      <c r="C28" s="5" t="str">
        <f>IF(Registrations!$B50="O",Registrations!$E50,"")</f>
        <v/>
      </c>
      <c r="D28" s="5" t="str">
        <f>IF(Registrations!$B50="O",IF(Registrations!$F50&gt; "",Registrations!$F50,""),"")</f>
        <v/>
      </c>
      <c r="E28" s="48" t="str">
        <f>IF($B28="","",IF(ISNA(VLOOKUP($B28,Forced!$B$10:$K$69,9,0)),"",IF(Registrations!$I50="O",VLOOKUP($B28,Forced!$B$10:$K$69,9,0),"")))</f>
        <v/>
      </c>
      <c r="F28" s="48" t="str">
        <f>IF($B28="","",IF(ISNA(VLOOKUP($B28,Spot!$B$10:$K$69,9,0)),"",IF(Registrations!$L50="O",VLOOKUP($B28,Spot!$B$10:$K$69,9,0),"")))</f>
        <v/>
      </c>
      <c r="G28" s="48" t="str">
        <f>IF($B28="","",IF(ISNA(VLOOKUP($B28,Sportsman!$B$10:$K$69,5,0)),"",IF(Registrations!$R50="O",VLOOKUP($B28,Sportsman!$B$10:$K$69,5,0),"")))</f>
        <v/>
      </c>
      <c r="H28" s="48" t="str">
        <f>IF($B28="","",IF(ISNA(VLOOKUP($B28,Graduate!$B$10:$K$69,5,0)),"",IF(Registrations!$R50="O",VLOOKUP($B28,Graduate!$B$10:$K$69,5,0),"")))</f>
        <v/>
      </c>
      <c r="I28" s="48" t="str">
        <f>IF($B28="","",IF(ISNA(VLOOKUP($B28,Streamer!$B$13:$K$72,8,0)),"",IF(Registrations!$O50="O",VLOOKUP($B28,Streamer!$B$13:$K$72,8,0),"")))</f>
        <v/>
      </c>
      <c r="J28" s="7" t="str">
        <f t="shared" si="0"/>
        <v/>
      </c>
      <c r="K28" s="5" t="str">
        <f t="shared" si="1"/>
        <v/>
      </c>
      <c r="L28" s="44"/>
      <c r="M28" s="5" t="str">
        <f t="shared" si="2"/>
        <v/>
      </c>
    </row>
    <row r="29" spans="1:13" hidden="1">
      <c r="A29" s="5">
        <v>41</v>
      </c>
      <c r="B29" s="42" t="str">
        <f>IF(Registrations!$B51="O",Registrations!$D51,"")</f>
        <v/>
      </c>
      <c r="C29" s="5" t="str">
        <f>IF(Registrations!$B51="O",Registrations!$E51,"")</f>
        <v/>
      </c>
      <c r="D29" s="5" t="str">
        <f>IF(Registrations!$B51="O",IF(Registrations!$F51&gt; "",Registrations!$F51,""),"")</f>
        <v/>
      </c>
      <c r="E29" s="48" t="str">
        <f>IF($B29="","",IF(ISNA(VLOOKUP($B29,Forced!$B$10:$K$69,9,0)),"",IF(Registrations!$I51="O",VLOOKUP($B29,Forced!$B$10:$K$69,9,0),"")))</f>
        <v/>
      </c>
      <c r="F29" s="48" t="str">
        <f>IF($B29="","",IF(ISNA(VLOOKUP($B29,Spot!$B$10:$K$69,9,0)),"",IF(Registrations!$L51="O",VLOOKUP($B29,Spot!$B$10:$K$69,9,0),"")))</f>
        <v/>
      </c>
      <c r="G29" s="48" t="str">
        <f>IF($B29="","",IF(ISNA(VLOOKUP($B29,Sportsman!$B$10:$K$69,5,0)),"",IF(Registrations!$R51="O",VLOOKUP($B29,Sportsman!$B$10:$K$69,5,0),"")))</f>
        <v/>
      </c>
      <c r="H29" s="48" t="str">
        <f>IF($B29="","",IF(ISNA(VLOOKUP($B29,Graduate!$B$10:$K$69,5,0)),"",IF(Registrations!$R51="O",VLOOKUP($B29,Graduate!$B$10:$K$69,5,0),"")))</f>
        <v/>
      </c>
      <c r="I29" s="48" t="str">
        <f>IF($B29="","",IF(ISNA(VLOOKUP($B29,Streamer!$B$13:$K$72,8,0)),"",IF(Registrations!$O51="O",VLOOKUP($B29,Streamer!$B$13:$K$72,8,0),"")))</f>
        <v/>
      </c>
      <c r="J29" s="7" t="str">
        <f t="shared" si="0"/>
        <v/>
      </c>
      <c r="K29" s="5" t="str">
        <f t="shared" si="1"/>
        <v/>
      </c>
      <c r="L29" s="44"/>
      <c r="M29" s="5" t="str">
        <f t="shared" si="2"/>
        <v/>
      </c>
    </row>
    <row r="30" spans="1:13" hidden="1">
      <c r="A30" s="5">
        <v>42</v>
      </c>
      <c r="B30" s="42" t="str">
        <f>IF(Registrations!$B52="O",Registrations!$D52,"")</f>
        <v/>
      </c>
      <c r="C30" s="5" t="str">
        <f>IF(Registrations!$B52="O",Registrations!$E52,"")</f>
        <v/>
      </c>
      <c r="D30" s="5" t="str">
        <f>IF(Registrations!$B52="O",IF(Registrations!$F52&gt; "",Registrations!$F52,""),"")</f>
        <v/>
      </c>
      <c r="E30" s="48" t="str">
        <f>IF($B30="","",IF(ISNA(VLOOKUP($B30,Forced!$B$10:$K$69,9,0)),"",IF(Registrations!$I52="O",VLOOKUP($B30,Forced!$B$10:$K$69,9,0),"")))</f>
        <v/>
      </c>
      <c r="F30" s="48" t="str">
        <f>IF($B30="","",IF(ISNA(VLOOKUP($B30,Spot!$B$10:$K$69,9,0)),"",IF(Registrations!$L52="O",VLOOKUP($B30,Spot!$B$10:$K$69,9,0),"")))</f>
        <v/>
      </c>
      <c r="G30" s="48" t="str">
        <f>IF($B30="","",IF(ISNA(VLOOKUP($B30,Sportsman!$B$10:$K$69,5,0)),"",IF(Registrations!$R52="O",VLOOKUP($B30,Sportsman!$B$10:$K$69,5,0),"")))</f>
        <v/>
      </c>
      <c r="H30" s="48" t="str">
        <f>IF($B30="","",IF(ISNA(VLOOKUP($B30,Graduate!$B$10:$K$69,5,0)),"",IF(Registrations!$R52="O",VLOOKUP($B30,Graduate!$B$10:$K$69,5,0),"")))</f>
        <v/>
      </c>
      <c r="I30" s="48" t="str">
        <f>IF($B30="","",IF(ISNA(VLOOKUP($B30,Streamer!$B$13:$K$72,8,0)),"",IF(Registrations!$O52="O",VLOOKUP($B30,Streamer!$B$13:$K$72,8,0),"")))</f>
        <v/>
      </c>
      <c r="J30" s="7" t="str">
        <f t="shared" si="0"/>
        <v/>
      </c>
      <c r="K30" s="5" t="str">
        <f t="shared" si="1"/>
        <v/>
      </c>
      <c r="L30" s="44"/>
      <c r="M30" s="5" t="str">
        <f t="shared" si="2"/>
        <v/>
      </c>
    </row>
    <row r="31" spans="1:13" hidden="1">
      <c r="A31" s="5">
        <v>43</v>
      </c>
      <c r="B31" s="42" t="str">
        <f>IF(Registrations!$B53="O",Registrations!$D53,"")</f>
        <v/>
      </c>
      <c r="C31" s="5" t="str">
        <f>IF(Registrations!$B53="O",Registrations!$E53,"")</f>
        <v/>
      </c>
      <c r="D31" s="5" t="str">
        <f>IF(Registrations!$B53="O",IF(Registrations!$F53&gt; "",Registrations!$F53,""),"")</f>
        <v/>
      </c>
      <c r="E31" s="48" t="str">
        <f>IF($B31="","",IF(ISNA(VLOOKUP($B31,Forced!$B$10:$K$69,9,0)),"",IF(Registrations!$I53="O",VLOOKUP($B31,Forced!$B$10:$K$69,9,0),"")))</f>
        <v/>
      </c>
      <c r="F31" s="48" t="str">
        <f>IF($B31="","",IF(ISNA(VLOOKUP($B31,Spot!$B$10:$K$69,9,0)),"",IF(Registrations!$L53="O",VLOOKUP($B31,Spot!$B$10:$K$69,9,0),"")))</f>
        <v/>
      </c>
      <c r="G31" s="48" t="str">
        <f>IF($B31="","",IF(ISNA(VLOOKUP($B31,Sportsman!$B$10:$K$69,5,0)),"",IF(Registrations!$R53="O",VLOOKUP($B31,Sportsman!$B$10:$K$69,5,0),"")))</f>
        <v/>
      </c>
      <c r="H31" s="48" t="str">
        <f>IF($B31="","",IF(ISNA(VLOOKUP($B31,Graduate!$B$10:$K$69,5,0)),"",IF(Registrations!$R53="O",VLOOKUP($B31,Graduate!$B$10:$K$69,5,0),"")))</f>
        <v/>
      </c>
      <c r="I31" s="48" t="str">
        <f>IF($B31="","",IF(ISNA(VLOOKUP($B31,Streamer!$B$13:$K$72,8,0)),"",IF(Registrations!$O53="O",VLOOKUP($B31,Streamer!$B$13:$K$72,8,0),"")))</f>
        <v/>
      </c>
      <c r="J31" s="7" t="str">
        <f t="shared" si="0"/>
        <v/>
      </c>
      <c r="K31" s="5" t="str">
        <f t="shared" si="1"/>
        <v/>
      </c>
      <c r="L31" s="44"/>
      <c r="M31" s="5" t="str">
        <f t="shared" si="2"/>
        <v/>
      </c>
    </row>
    <row r="32" spans="1:13" hidden="1">
      <c r="A32" s="5">
        <v>44</v>
      </c>
      <c r="B32" s="42" t="str">
        <f>IF(Registrations!$B54="O",Registrations!$D54,"")</f>
        <v/>
      </c>
      <c r="C32" s="5" t="str">
        <f>IF(Registrations!$B54="O",Registrations!$E54,"")</f>
        <v/>
      </c>
      <c r="D32" s="5" t="str">
        <f>IF(Registrations!$B54="O",IF(Registrations!$F54&gt; "",Registrations!$F54,""),"")</f>
        <v/>
      </c>
      <c r="E32" s="48" t="str">
        <f>IF($B32="","",IF(ISNA(VLOOKUP($B32,Forced!$B$10:$K$69,9,0)),"",IF(Registrations!$I54="O",VLOOKUP($B32,Forced!$B$10:$K$69,9,0),"")))</f>
        <v/>
      </c>
      <c r="F32" s="48" t="str">
        <f>IF($B32="","",IF(ISNA(VLOOKUP($B32,Spot!$B$10:$K$69,9,0)),"",IF(Registrations!$L54="O",VLOOKUP($B32,Spot!$B$10:$K$69,9,0),"")))</f>
        <v/>
      </c>
      <c r="G32" s="48" t="str">
        <f>IF($B32="","",IF(ISNA(VLOOKUP($B32,Sportsman!$B$10:$K$69,5,0)),"",IF(Registrations!$R54="O",VLOOKUP($B32,Sportsman!$B$10:$K$69,5,0),"")))</f>
        <v/>
      </c>
      <c r="H32" s="48" t="str">
        <f>IF($B32="","",IF(ISNA(VLOOKUP($B32,Graduate!$B$10:$K$69,5,0)),"",IF(Registrations!$R54="O",VLOOKUP($B32,Graduate!$B$10:$K$69,5,0),"")))</f>
        <v/>
      </c>
      <c r="I32" s="48" t="str">
        <f>IF($B32="","",IF(ISNA(VLOOKUP($B32,Streamer!$B$13:$K$72,8,0)),"",IF(Registrations!$O54="O",VLOOKUP($B32,Streamer!$B$13:$K$72,8,0),"")))</f>
        <v/>
      </c>
      <c r="J32" s="7" t="str">
        <f t="shared" si="0"/>
        <v/>
      </c>
      <c r="K32" s="5" t="str">
        <f t="shared" si="1"/>
        <v/>
      </c>
      <c r="L32" s="44"/>
      <c r="M32" s="5" t="str">
        <f t="shared" si="2"/>
        <v/>
      </c>
    </row>
    <row r="33" spans="1:13" hidden="1">
      <c r="A33" s="5">
        <v>45</v>
      </c>
      <c r="B33" s="42" t="str">
        <f>IF(Registrations!$B55="O",Registrations!$D55,"")</f>
        <v/>
      </c>
      <c r="C33" s="5" t="str">
        <f>IF(Registrations!$B55="O",Registrations!$E55,"")</f>
        <v/>
      </c>
      <c r="D33" s="5" t="str">
        <f>IF(Registrations!$B55="O",IF(Registrations!$F55&gt; "",Registrations!$F55,""),"")</f>
        <v/>
      </c>
      <c r="E33" s="48" t="str">
        <f>IF($B33="","",IF(ISNA(VLOOKUP($B33,Forced!$B$10:$K$69,9,0)),"",IF(Registrations!$I55="O",VLOOKUP($B33,Forced!$B$10:$K$69,9,0),"")))</f>
        <v/>
      </c>
      <c r="F33" s="48" t="str">
        <f>IF($B33="","",IF(ISNA(VLOOKUP($B33,Spot!$B$10:$K$69,9,0)),"",IF(Registrations!$L55="O",VLOOKUP($B33,Spot!$B$10:$K$69,9,0),"")))</f>
        <v/>
      </c>
      <c r="G33" s="48" t="str">
        <f>IF($B33="","",IF(ISNA(VLOOKUP($B33,Sportsman!$B$10:$K$69,5,0)),"",IF(Registrations!$R55="O",VLOOKUP($B33,Sportsman!$B$10:$K$69,5,0),"")))</f>
        <v/>
      </c>
      <c r="H33" s="48" t="str">
        <f>IF($B33="","",IF(ISNA(VLOOKUP($B33,Graduate!$B$10:$K$69,5,0)),"",IF(Registrations!$R55="O",VLOOKUP($B33,Graduate!$B$10:$K$69,5,0),"")))</f>
        <v/>
      </c>
      <c r="I33" s="48" t="str">
        <f>IF($B33="","",IF(ISNA(VLOOKUP($B33,Streamer!$B$13:$K$72,8,0)),"",IF(Registrations!$O55="O",VLOOKUP($B33,Streamer!$B$13:$K$72,8,0),"")))</f>
        <v/>
      </c>
      <c r="J33" s="7" t="str">
        <f t="shared" si="0"/>
        <v/>
      </c>
      <c r="K33" s="5" t="str">
        <f t="shared" si="1"/>
        <v/>
      </c>
      <c r="L33" s="44"/>
      <c r="M33" s="5" t="str">
        <f t="shared" si="2"/>
        <v/>
      </c>
    </row>
    <row r="34" spans="1:13" hidden="1">
      <c r="A34" s="5">
        <v>46</v>
      </c>
      <c r="B34" s="42" t="str">
        <f>IF(Registrations!$B56="O",Registrations!$D56,"")</f>
        <v/>
      </c>
      <c r="C34" s="5" t="str">
        <f>IF(Registrations!$B56="O",Registrations!$E56,"")</f>
        <v/>
      </c>
      <c r="D34" s="5" t="str">
        <f>IF(Registrations!$B56="O",IF(Registrations!$F56&gt; "",Registrations!$F56,""),"")</f>
        <v/>
      </c>
      <c r="E34" s="48" t="str">
        <f>IF($B34="","",IF(ISNA(VLOOKUP($B34,Forced!$B$10:$K$69,9,0)),"",IF(Registrations!$I56="O",VLOOKUP($B34,Forced!$B$10:$K$69,9,0),"")))</f>
        <v/>
      </c>
      <c r="F34" s="48" t="str">
        <f>IF($B34="","",IF(ISNA(VLOOKUP($B34,Spot!$B$10:$K$69,9,0)),"",IF(Registrations!$L56="O",VLOOKUP($B34,Spot!$B$10:$K$69,9,0),"")))</f>
        <v/>
      </c>
      <c r="G34" s="48" t="str">
        <f>IF($B34="","",IF(ISNA(VLOOKUP($B34,Sportsman!$B$10:$K$69,5,0)),"",IF(Registrations!$R56="O",VLOOKUP($B34,Sportsman!$B$10:$K$69,5,0),"")))</f>
        <v/>
      </c>
      <c r="H34" s="48" t="str">
        <f>IF($B34="","",IF(ISNA(VLOOKUP($B34,Graduate!$B$10:$K$69,5,0)),"",IF(Registrations!$R56="O",VLOOKUP($B34,Graduate!$B$10:$K$69,5,0),"")))</f>
        <v/>
      </c>
      <c r="I34" s="48" t="str">
        <f>IF($B34="","",IF(ISNA(VLOOKUP($B34,Streamer!$B$13:$K$72,8,0)),"",IF(Registrations!$O56="O",VLOOKUP($B34,Streamer!$B$13:$K$72,8,0),"")))</f>
        <v/>
      </c>
      <c r="J34" s="7" t="str">
        <f t="shared" si="0"/>
        <v/>
      </c>
      <c r="K34" s="5" t="str">
        <f t="shared" si="1"/>
        <v/>
      </c>
      <c r="L34" s="44"/>
      <c r="M34" s="5" t="str">
        <f t="shared" si="2"/>
        <v/>
      </c>
    </row>
    <row r="35" spans="1:13" hidden="1">
      <c r="A35" s="5">
        <v>47</v>
      </c>
      <c r="B35" s="42" t="str">
        <f>IF(Registrations!$B57="O",Registrations!$D57,"")</f>
        <v/>
      </c>
      <c r="C35" s="5" t="str">
        <f>IF(Registrations!$B57="O",Registrations!$E57,"")</f>
        <v/>
      </c>
      <c r="D35" s="5" t="str">
        <f>IF(Registrations!$B57="O",IF(Registrations!$F57&gt; "",Registrations!$F57,""),"")</f>
        <v/>
      </c>
      <c r="E35" s="48" t="str">
        <f>IF($B35="","",IF(ISNA(VLOOKUP($B35,Forced!$B$10:$K$69,9,0)),"",IF(Registrations!$I57="O",VLOOKUP($B35,Forced!$B$10:$K$69,9,0),"")))</f>
        <v/>
      </c>
      <c r="F35" s="48" t="str">
        <f>IF($B35="","",IF(ISNA(VLOOKUP($B35,Spot!$B$10:$K$69,9,0)),"",IF(Registrations!$L57="O",VLOOKUP($B35,Spot!$B$10:$K$69,9,0),"")))</f>
        <v/>
      </c>
      <c r="G35" s="48" t="str">
        <f>IF($B35="","",IF(ISNA(VLOOKUP($B35,Sportsman!$B$10:$K$69,5,0)),"",IF(Registrations!$R57="O",VLOOKUP($B35,Sportsman!$B$10:$K$69,5,0),"")))</f>
        <v/>
      </c>
      <c r="H35" s="48" t="str">
        <f>IF($B35="","",IF(ISNA(VLOOKUP($B35,Graduate!$B$10:$K$69,5,0)),"",IF(Registrations!$R57="O",VLOOKUP($B35,Graduate!$B$10:$K$69,5,0),"")))</f>
        <v/>
      </c>
      <c r="I35" s="48" t="str">
        <f>IF($B35="","",IF(ISNA(VLOOKUP($B35,Streamer!$B$13:$K$72,8,0)),"",IF(Registrations!$O57="O",VLOOKUP($B35,Streamer!$B$13:$K$72,8,0),"")))</f>
        <v/>
      </c>
      <c r="J35" s="7" t="str">
        <f t="shared" si="0"/>
        <v/>
      </c>
      <c r="K35" s="5" t="str">
        <f t="shared" si="1"/>
        <v/>
      </c>
      <c r="L35" s="44"/>
      <c r="M35" s="5" t="str">
        <f t="shared" si="2"/>
        <v/>
      </c>
    </row>
    <row r="36" spans="1:13" hidden="1">
      <c r="A36" s="5">
        <v>48</v>
      </c>
      <c r="B36" s="42" t="str">
        <f>IF(Registrations!$B58="O",Registrations!$D58,"")</f>
        <v/>
      </c>
      <c r="C36" s="5" t="str">
        <f>IF(Registrations!$B58="O",Registrations!$E58,"")</f>
        <v/>
      </c>
      <c r="D36" s="5" t="str">
        <f>IF(Registrations!$B58="O",IF(Registrations!$F58&gt; "",Registrations!$F58,""),"")</f>
        <v/>
      </c>
      <c r="E36" s="48" t="str">
        <f>IF($B36="","",IF(ISNA(VLOOKUP($B36,Forced!$B$10:$K$69,9,0)),"",IF(Registrations!$I58="O",VLOOKUP($B36,Forced!$B$10:$K$69,9,0),"")))</f>
        <v/>
      </c>
      <c r="F36" s="48" t="str">
        <f>IF($B36="","",IF(ISNA(VLOOKUP($B36,Spot!$B$10:$K$69,9,0)),"",IF(Registrations!$L58="O",VLOOKUP($B36,Spot!$B$10:$K$69,9,0),"")))</f>
        <v/>
      </c>
      <c r="G36" s="48" t="str">
        <f>IF($B36="","",IF(ISNA(VLOOKUP($B36,Sportsman!$B$10:$K$69,5,0)),"",IF(Registrations!$R58="O",VLOOKUP($B36,Sportsman!$B$10:$K$69,5,0),"")))</f>
        <v/>
      </c>
      <c r="H36" s="48" t="str">
        <f>IF($B36="","",IF(ISNA(VLOOKUP($B36,Graduate!$B$10:$K$69,5,0)),"",IF(Registrations!$R58="O",VLOOKUP($B36,Graduate!$B$10:$K$69,5,0),"")))</f>
        <v/>
      </c>
      <c r="I36" s="48" t="str">
        <f>IF($B36="","",IF(ISNA(VLOOKUP($B36,Streamer!$B$13:$K$72,8,0)),"",IF(Registrations!$O58="O",VLOOKUP($B36,Streamer!$B$13:$K$72,8,0),"")))</f>
        <v/>
      </c>
      <c r="J36" s="7" t="str">
        <f t="shared" si="0"/>
        <v/>
      </c>
      <c r="K36" s="5" t="str">
        <f t="shared" si="1"/>
        <v/>
      </c>
      <c r="L36" s="44"/>
      <c r="M36" s="5" t="str">
        <f t="shared" si="2"/>
        <v/>
      </c>
    </row>
    <row r="37" spans="1:13" hidden="1">
      <c r="A37" s="5">
        <v>49</v>
      </c>
      <c r="B37" s="42" t="str">
        <f>IF(Registrations!$B59="O",Registrations!$D59,"")</f>
        <v/>
      </c>
      <c r="C37" s="5" t="str">
        <f>IF(Registrations!$B59="O",Registrations!$E59,"")</f>
        <v/>
      </c>
      <c r="D37" s="5" t="str">
        <f>IF(Registrations!$B59="O",IF(Registrations!$F59&gt; "",Registrations!$F59,""),"")</f>
        <v/>
      </c>
      <c r="E37" s="48" t="str">
        <f>IF($B37="","",IF(ISNA(VLOOKUP($B37,Forced!$B$10:$K$69,9,0)),"",IF(Registrations!$I59="O",VLOOKUP($B37,Forced!$B$10:$K$69,9,0),"")))</f>
        <v/>
      </c>
      <c r="F37" s="48" t="str">
        <f>IF($B37="","",IF(ISNA(VLOOKUP($B37,Spot!$B$10:$K$69,9,0)),"",IF(Registrations!$L59="O",VLOOKUP($B37,Spot!$B$10:$K$69,9,0),"")))</f>
        <v/>
      </c>
      <c r="G37" s="48" t="str">
        <f>IF($B37="","",IF(ISNA(VLOOKUP($B37,Sportsman!$B$10:$K$69,5,0)),"",IF(Registrations!$R59="O",VLOOKUP($B37,Sportsman!$B$10:$K$69,5,0),"")))</f>
        <v/>
      </c>
      <c r="H37" s="48" t="str">
        <f>IF($B37="","",IF(ISNA(VLOOKUP($B37,Graduate!$B$10:$K$69,5,0)),"",IF(Registrations!$R59="O",VLOOKUP($B37,Graduate!$B$10:$K$69,5,0),"")))</f>
        <v/>
      </c>
      <c r="I37" s="48" t="str">
        <f>IF($B37="","",IF(ISNA(VLOOKUP($B37,Streamer!$B$13:$K$72,8,0)),"",IF(Registrations!$O59="O",VLOOKUP($B37,Streamer!$B$13:$K$72,8,0),"")))</f>
        <v/>
      </c>
      <c r="J37" s="7" t="str">
        <f t="shared" si="0"/>
        <v/>
      </c>
      <c r="K37" s="5" t="str">
        <f t="shared" si="1"/>
        <v/>
      </c>
      <c r="L37" s="44"/>
      <c r="M37" s="5" t="str">
        <f t="shared" si="2"/>
        <v/>
      </c>
    </row>
    <row r="38" spans="1:13" hidden="1">
      <c r="A38" s="5">
        <v>50</v>
      </c>
      <c r="B38" s="42" t="str">
        <f>IF(Registrations!$B60="O",Registrations!$D60,"")</f>
        <v/>
      </c>
      <c r="C38" s="5" t="str">
        <f>IF(Registrations!$B60="O",Registrations!$E60,"")</f>
        <v/>
      </c>
      <c r="D38" s="5" t="str">
        <f>IF(Registrations!$B60="O",IF(Registrations!$F60&gt; "",Registrations!$F60,""),"")</f>
        <v/>
      </c>
      <c r="E38" s="48" t="str">
        <f>IF($B38="","",IF(ISNA(VLOOKUP($B38,Forced!$B$10:$K$69,9,0)),"",IF(Registrations!$I60="O",VLOOKUP($B38,Forced!$B$10:$K$69,9,0),"")))</f>
        <v/>
      </c>
      <c r="F38" s="48" t="str">
        <f>IF($B38="","",IF(ISNA(VLOOKUP($B38,Spot!$B$10:$K$69,9,0)),"",IF(Registrations!$L60="O",VLOOKUP($B38,Spot!$B$10:$K$69,9,0),"")))</f>
        <v/>
      </c>
      <c r="G38" s="48" t="str">
        <f>IF($B38="","",IF(ISNA(VLOOKUP($B38,Sportsman!$B$10:$K$69,5,0)),"",IF(Registrations!$R60="O",VLOOKUP($B38,Sportsman!$B$10:$K$69,5,0),"")))</f>
        <v/>
      </c>
      <c r="H38" s="48" t="str">
        <f>IF($B38="","",IF(ISNA(VLOOKUP($B38,Graduate!$B$10:$K$69,5,0)),"",IF(Registrations!$R60="O",VLOOKUP($B38,Graduate!$B$10:$K$69,5,0),"")))</f>
        <v/>
      </c>
      <c r="I38" s="48" t="str">
        <f>IF($B38="","",IF(ISNA(VLOOKUP($B38,Streamer!$B$13:$K$72,8,0)),"",IF(Registrations!$O60="O",VLOOKUP($B38,Streamer!$B$13:$K$72,8,0),"")))</f>
        <v/>
      </c>
      <c r="J38" s="7" t="str">
        <f t="shared" si="0"/>
        <v/>
      </c>
      <c r="K38" s="5" t="str">
        <f t="shared" si="1"/>
        <v/>
      </c>
      <c r="L38" s="44"/>
      <c r="M38" s="5" t="str">
        <f t="shared" si="2"/>
        <v/>
      </c>
    </row>
    <row r="39" spans="1:13" hidden="1">
      <c r="A39" s="5">
        <v>51</v>
      </c>
      <c r="B39" s="42" t="str">
        <f>IF(Registrations!$B61="O",Registrations!$D61,"")</f>
        <v/>
      </c>
      <c r="C39" s="5" t="str">
        <f>IF(Registrations!$B61="O",Registrations!$E61,"")</f>
        <v/>
      </c>
      <c r="D39" s="5" t="str">
        <f>IF(Registrations!$B61="O",IF(Registrations!$F61&gt; "",Registrations!$F61,""),"")</f>
        <v/>
      </c>
      <c r="E39" s="48" t="str">
        <f>IF($B39="","",IF(ISNA(VLOOKUP($B39,Forced!$B$10:$K$69,9,0)),"",IF(Registrations!$I61="O",VLOOKUP($B39,Forced!$B$10:$K$69,9,0),"")))</f>
        <v/>
      </c>
      <c r="F39" s="48" t="str">
        <f>IF($B39="","",IF(ISNA(VLOOKUP($B39,Spot!$B$10:$K$69,9,0)),"",IF(Registrations!$L61="O",VLOOKUP($B39,Spot!$B$10:$K$69,9,0),"")))</f>
        <v/>
      </c>
      <c r="G39" s="48" t="str">
        <f>IF($B39="","",IF(ISNA(VLOOKUP($B39,Sportsman!$B$10:$K$69,5,0)),"",IF(Registrations!$R61="O",VLOOKUP($B39,Sportsman!$B$10:$K$69,5,0),"")))</f>
        <v/>
      </c>
      <c r="H39" s="48" t="str">
        <f>IF($B39="","",IF(ISNA(VLOOKUP($B39,Graduate!$B$10:$K$69,5,0)),"",IF(Registrations!$R61="O",VLOOKUP($B39,Graduate!$B$10:$K$69,5,0),"")))</f>
        <v/>
      </c>
      <c r="I39" s="48" t="str">
        <f>IF($B39="","",IF(ISNA(VLOOKUP($B39,Streamer!$B$13:$K$72,8,0)),"",IF(Registrations!$O61="O",VLOOKUP($B39,Streamer!$B$13:$K$72,8,0),"")))</f>
        <v/>
      </c>
      <c r="J39" s="7" t="str">
        <f t="shared" si="0"/>
        <v/>
      </c>
      <c r="K39" s="5" t="str">
        <f t="shared" si="1"/>
        <v/>
      </c>
      <c r="L39" s="44"/>
      <c r="M39" s="5" t="str">
        <f t="shared" si="2"/>
        <v/>
      </c>
    </row>
    <row r="40" spans="1:13" hidden="1">
      <c r="A40" s="5">
        <v>52</v>
      </c>
      <c r="B40" s="42" t="str">
        <f>IF(Registrations!$B62="O",Registrations!$D62,"")</f>
        <v/>
      </c>
      <c r="C40" s="5" t="str">
        <f>IF(Registrations!$B62="O",Registrations!$E62,"")</f>
        <v/>
      </c>
      <c r="D40" s="5" t="str">
        <f>IF(Registrations!$B62="O",IF(Registrations!$F62&gt; "",Registrations!$F62,""),"")</f>
        <v/>
      </c>
      <c r="E40" s="48" t="str">
        <f>IF($B40="","",IF(ISNA(VLOOKUP($B40,Forced!$B$10:$K$69,9,0)),"",IF(Registrations!$I62="O",VLOOKUP($B40,Forced!$B$10:$K$69,9,0),"")))</f>
        <v/>
      </c>
      <c r="F40" s="48" t="str">
        <f>IF($B40="","",IF(ISNA(VLOOKUP($B40,Spot!$B$10:$K$69,9,0)),"",IF(Registrations!$L62="O",VLOOKUP($B40,Spot!$B$10:$K$69,9,0),"")))</f>
        <v/>
      </c>
      <c r="G40" s="48" t="str">
        <f>IF($B40="","",IF(ISNA(VLOOKUP($B40,Sportsman!$B$10:$K$69,5,0)),"",IF(Registrations!$R62="O",VLOOKUP($B40,Sportsman!$B$10:$K$69,5,0),"")))</f>
        <v/>
      </c>
      <c r="H40" s="48" t="str">
        <f>IF($B40="","",IF(ISNA(VLOOKUP($B40,Graduate!$B$10:$K$69,5,0)),"",IF(Registrations!$R62="O",VLOOKUP($B40,Graduate!$B$10:$K$69,5,0),"")))</f>
        <v/>
      </c>
      <c r="I40" s="48" t="str">
        <f>IF($B40="","",IF(ISNA(VLOOKUP($B40,Streamer!$B$13:$K$72,8,0)),"",IF(Registrations!$O62="O",VLOOKUP($B40,Streamer!$B$13:$K$72,8,0),"")))</f>
        <v/>
      </c>
      <c r="J40" s="7" t="str">
        <f t="shared" ref="J40:J67" si="3">IF($B40="","",SUM(E40:I40))</f>
        <v/>
      </c>
      <c r="K40" s="5" t="str">
        <f t="shared" ref="K40:K67" si="4">IF(COUNT($E40:$I40)&gt;0,RANK($J40,$J$8:$J$67,0),"")</f>
        <v/>
      </c>
      <c r="L40" s="44"/>
      <c r="M40" s="5" t="str">
        <f t="shared" ref="M40:M67" si="5">IF($B40="","",COUNT($E40:$I40))</f>
        <v/>
      </c>
    </row>
    <row r="41" spans="1:13" hidden="1">
      <c r="A41" s="5">
        <v>53</v>
      </c>
      <c r="B41" s="42" t="str">
        <f>IF(Registrations!$B63="O",Registrations!$D63,"")</f>
        <v/>
      </c>
      <c r="C41" s="5" t="str">
        <f>IF(Registrations!$B63="O",Registrations!$E63,"")</f>
        <v/>
      </c>
      <c r="D41" s="5" t="str">
        <f>IF(Registrations!$B63="O",IF(Registrations!$F63&gt; "",Registrations!$F63,""),"")</f>
        <v/>
      </c>
      <c r="E41" s="48" t="str">
        <f>IF($B41="","",IF(ISNA(VLOOKUP($B41,Forced!$B$10:$K$69,9,0)),"",IF(Registrations!$I63="O",VLOOKUP($B41,Forced!$B$10:$K$69,9,0),"")))</f>
        <v/>
      </c>
      <c r="F41" s="48" t="str">
        <f>IF($B41="","",IF(ISNA(VLOOKUP($B41,Spot!$B$10:$K$69,9,0)),"",IF(Registrations!$L63="O",VLOOKUP($B41,Spot!$B$10:$K$69,9,0),"")))</f>
        <v/>
      </c>
      <c r="G41" s="48" t="str">
        <f>IF($B41="","",IF(ISNA(VLOOKUP($B41,Sportsman!$B$10:$K$69,5,0)),"",IF(Registrations!$R63="O",VLOOKUP($B41,Sportsman!$B$10:$K$69,5,0),"")))</f>
        <v/>
      </c>
      <c r="H41" s="48" t="str">
        <f>IF($B41="","",IF(ISNA(VLOOKUP($B41,Graduate!$B$10:$K$69,5,0)),"",IF(Registrations!$R63="O",VLOOKUP($B41,Graduate!$B$10:$K$69,5,0),"")))</f>
        <v/>
      </c>
      <c r="I41" s="48" t="str">
        <f>IF($B41="","",IF(ISNA(VLOOKUP($B41,Streamer!$B$13:$K$72,8,0)),"",IF(Registrations!$O63="O",VLOOKUP($B41,Streamer!$B$13:$K$72,8,0),"")))</f>
        <v/>
      </c>
      <c r="J41" s="7" t="str">
        <f t="shared" si="3"/>
        <v/>
      </c>
      <c r="K41" s="5" t="str">
        <f t="shared" si="4"/>
        <v/>
      </c>
      <c r="L41" s="44"/>
      <c r="M41" s="5" t="str">
        <f t="shared" si="5"/>
        <v/>
      </c>
    </row>
    <row r="42" spans="1:13" hidden="1">
      <c r="A42" s="5">
        <v>54</v>
      </c>
      <c r="B42" s="42" t="str">
        <f>IF(Registrations!$B64="O",Registrations!$D64,"")</f>
        <v/>
      </c>
      <c r="C42" s="5" t="str">
        <f>IF(Registrations!$B64="O",Registrations!$E64,"")</f>
        <v/>
      </c>
      <c r="D42" s="5" t="str">
        <f>IF(Registrations!$B64="O",IF(Registrations!$F64&gt; "",Registrations!$F64,""),"")</f>
        <v/>
      </c>
      <c r="E42" s="48" t="str">
        <f>IF($B42="","",IF(ISNA(VLOOKUP($B42,Forced!$B$10:$K$69,9,0)),"",IF(Registrations!$I64="O",VLOOKUP($B42,Forced!$B$10:$K$69,9,0),"")))</f>
        <v/>
      </c>
      <c r="F42" s="48" t="str">
        <f>IF($B42="","",IF(ISNA(VLOOKUP($B42,Spot!$B$10:$K$69,9,0)),"",IF(Registrations!$L64="O",VLOOKUP($B42,Spot!$B$10:$K$69,9,0),"")))</f>
        <v/>
      </c>
      <c r="G42" s="48" t="str">
        <f>IF($B42="","",IF(ISNA(VLOOKUP($B42,Sportsman!$B$10:$K$69,5,0)),"",IF(Registrations!$R64="O",VLOOKUP($B42,Sportsman!$B$10:$K$69,5,0),"")))</f>
        <v/>
      </c>
      <c r="H42" s="48" t="str">
        <f>IF($B42="","",IF(ISNA(VLOOKUP($B42,Graduate!$B$10:$K$69,5,0)),"",IF(Registrations!$R64="O",VLOOKUP($B42,Graduate!$B$10:$K$69,5,0),"")))</f>
        <v/>
      </c>
      <c r="I42" s="48" t="str">
        <f>IF($B42="","",IF(ISNA(VLOOKUP($B42,Streamer!$B$13:$K$72,8,0)),"",IF(Registrations!$O64="O",VLOOKUP($B42,Streamer!$B$13:$K$72,8,0),"")))</f>
        <v/>
      </c>
      <c r="J42" s="7" t="str">
        <f t="shared" si="3"/>
        <v/>
      </c>
      <c r="K42" s="5" t="str">
        <f t="shared" si="4"/>
        <v/>
      </c>
      <c r="L42" s="44"/>
      <c r="M42" s="5" t="str">
        <f t="shared" si="5"/>
        <v/>
      </c>
    </row>
    <row r="43" spans="1:13" hidden="1">
      <c r="A43" s="5">
        <v>55</v>
      </c>
      <c r="B43" s="42" t="str">
        <f>IF(Registrations!$B65="O",Registrations!$D65,"")</f>
        <v/>
      </c>
      <c r="C43" s="5" t="str">
        <f>IF(Registrations!$B65="O",Registrations!$E65,"")</f>
        <v/>
      </c>
      <c r="D43" s="5" t="str">
        <f>IF(Registrations!$B65="O",IF(Registrations!$F65&gt; "",Registrations!$F65,""),"")</f>
        <v/>
      </c>
      <c r="E43" s="48" t="str">
        <f>IF($B43="","",IF(ISNA(VLOOKUP($B43,Forced!$B$10:$K$69,9,0)),"",IF(Registrations!$I65="O",VLOOKUP($B43,Forced!$B$10:$K$69,9,0),"")))</f>
        <v/>
      </c>
      <c r="F43" s="48" t="str">
        <f>IF($B43="","",IF(ISNA(VLOOKUP($B43,Spot!$B$10:$K$69,9,0)),"",IF(Registrations!$L65="O",VLOOKUP($B43,Spot!$B$10:$K$69,9,0),"")))</f>
        <v/>
      </c>
      <c r="G43" s="48" t="str">
        <f>IF($B43="","",IF(ISNA(VLOOKUP($B43,Sportsman!$B$10:$K$69,5,0)),"",IF(Registrations!$R65="O",VLOOKUP($B43,Sportsman!$B$10:$K$69,5,0),"")))</f>
        <v/>
      </c>
      <c r="H43" s="48" t="str">
        <f>IF($B43="","",IF(ISNA(VLOOKUP($B43,Graduate!$B$10:$K$69,5,0)),"",IF(Registrations!$R65="O",VLOOKUP($B43,Graduate!$B$10:$K$69,5,0),"")))</f>
        <v/>
      </c>
      <c r="I43" s="48" t="str">
        <f>IF($B43="","",IF(ISNA(VLOOKUP($B43,Streamer!$B$13:$K$72,8,0)),"",IF(Registrations!$O65="O",VLOOKUP($B43,Streamer!$B$13:$K$72,8,0),"")))</f>
        <v/>
      </c>
      <c r="J43" s="7" t="str">
        <f t="shared" si="3"/>
        <v/>
      </c>
      <c r="K43" s="5" t="str">
        <f t="shared" si="4"/>
        <v/>
      </c>
      <c r="L43" s="44"/>
      <c r="M43" s="5" t="str">
        <f t="shared" si="5"/>
        <v/>
      </c>
    </row>
    <row r="44" spans="1:13" hidden="1">
      <c r="A44" s="5">
        <v>56</v>
      </c>
      <c r="B44" s="42" t="str">
        <f>IF(Registrations!$B66="O",Registrations!$D66,"")</f>
        <v/>
      </c>
      <c r="C44" s="5" t="str">
        <f>IF(Registrations!$B66="O",Registrations!$E66,"")</f>
        <v/>
      </c>
      <c r="D44" s="5" t="str">
        <f>IF(Registrations!$B66="O",IF(Registrations!$F66&gt; "",Registrations!$F66,""),"")</f>
        <v/>
      </c>
      <c r="E44" s="48" t="str">
        <f>IF($B44="","",IF(ISNA(VLOOKUP($B44,Forced!$B$10:$K$69,9,0)),"",IF(Registrations!$I66="O",VLOOKUP($B44,Forced!$B$10:$K$69,9,0),"")))</f>
        <v/>
      </c>
      <c r="F44" s="48" t="str">
        <f>IF($B44="","",IF(ISNA(VLOOKUP($B44,Spot!$B$10:$K$69,9,0)),"",IF(Registrations!$L66="O",VLOOKUP($B44,Spot!$B$10:$K$69,9,0),"")))</f>
        <v/>
      </c>
      <c r="G44" s="48" t="str">
        <f>IF($B44="","",IF(ISNA(VLOOKUP($B44,Sportsman!$B$10:$K$69,5,0)),"",IF(Registrations!$R66="O",VLOOKUP($B44,Sportsman!$B$10:$K$69,5,0),"")))</f>
        <v/>
      </c>
      <c r="H44" s="48" t="str">
        <f>IF($B44="","",IF(ISNA(VLOOKUP($B44,Graduate!$B$10:$K$69,5,0)),"",IF(Registrations!$R66="O",VLOOKUP($B44,Graduate!$B$10:$K$69,5,0),"")))</f>
        <v/>
      </c>
      <c r="I44" s="48" t="str">
        <f>IF($B44="","",IF(ISNA(VLOOKUP($B44,Streamer!$B$13:$K$72,8,0)),"",IF(Registrations!$O66="O",VLOOKUP($B44,Streamer!$B$13:$K$72,8,0),"")))</f>
        <v/>
      </c>
      <c r="J44" s="7" t="str">
        <f t="shared" si="3"/>
        <v/>
      </c>
      <c r="K44" s="5" t="str">
        <f t="shared" si="4"/>
        <v/>
      </c>
      <c r="L44" s="44"/>
      <c r="M44" s="5" t="str">
        <f t="shared" si="5"/>
        <v/>
      </c>
    </row>
    <row r="45" spans="1:13" hidden="1">
      <c r="A45" s="5">
        <v>57</v>
      </c>
      <c r="B45" s="42" t="str">
        <f>IF(Registrations!$B67="O",Registrations!$D67,"")</f>
        <v/>
      </c>
      <c r="C45" s="5" t="str">
        <f>IF(Registrations!$B67="O",Registrations!$E67,"")</f>
        <v/>
      </c>
      <c r="D45" s="5" t="str">
        <f>IF(Registrations!$B67="O",IF(Registrations!$F67&gt; "",Registrations!$F67,""),"")</f>
        <v/>
      </c>
      <c r="E45" s="48" t="str">
        <f>IF($B45="","",IF(ISNA(VLOOKUP($B45,Forced!$B$10:$K$69,9,0)),"",IF(Registrations!$I67="O",VLOOKUP($B45,Forced!$B$10:$K$69,9,0),"")))</f>
        <v/>
      </c>
      <c r="F45" s="48" t="str">
        <f>IF($B45="","",IF(ISNA(VLOOKUP($B45,Spot!$B$10:$K$69,9,0)),"",IF(Registrations!$L67="O",VLOOKUP($B45,Spot!$B$10:$K$69,9,0),"")))</f>
        <v/>
      </c>
      <c r="G45" s="48" t="str">
        <f>IF($B45="","",IF(ISNA(VLOOKUP($B45,Sportsman!$B$10:$K$69,5,0)),"",IF(Registrations!$R67="O",VLOOKUP($B45,Sportsman!$B$10:$K$69,5,0),"")))</f>
        <v/>
      </c>
      <c r="H45" s="48" t="str">
        <f>IF($B45="","",IF(ISNA(VLOOKUP($B45,Graduate!$B$10:$K$69,5,0)),"",IF(Registrations!$R67="O",VLOOKUP($B45,Graduate!$B$10:$K$69,5,0),"")))</f>
        <v/>
      </c>
      <c r="I45" s="48" t="str">
        <f>IF($B45="","",IF(ISNA(VLOOKUP($B45,Streamer!$B$13:$K$72,8,0)),"",IF(Registrations!$O67="O",VLOOKUP($B45,Streamer!$B$13:$K$72,8,0),"")))</f>
        <v/>
      </c>
      <c r="J45" s="7" t="str">
        <f t="shared" si="3"/>
        <v/>
      </c>
      <c r="K45" s="5" t="str">
        <f t="shared" si="4"/>
        <v/>
      </c>
      <c r="L45" s="44"/>
      <c r="M45" s="5" t="str">
        <f t="shared" si="5"/>
        <v/>
      </c>
    </row>
    <row r="46" spans="1:13" hidden="1">
      <c r="A46" s="5">
        <v>58</v>
      </c>
      <c r="B46" s="42" t="str">
        <f>IF(Registrations!$B68="O",Registrations!$D68,"")</f>
        <v/>
      </c>
      <c r="C46" s="5" t="str">
        <f>IF(Registrations!$B68="O",Registrations!$E68,"")</f>
        <v/>
      </c>
      <c r="D46" s="5" t="str">
        <f>IF(Registrations!$B68="O",IF(Registrations!$F68&gt; "",Registrations!$F68,""),"")</f>
        <v/>
      </c>
      <c r="E46" s="48" t="str">
        <f>IF($B46="","",IF(ISNA(VLOOKUP($B46,Forced!$B$10:$K$69,9,0)),"",IF(Registrations!$I68="O",VLOOKUP($B46,Forced!$B$10:$K$69,9,0),"")))</f>
        <v/>
      </c>
      <c r="F46" s="48" t="str">
        <f>IF($B46="","",IF(ISNA(VLOOKUP($B46,Spot!$B$10:$K$69,9,0)),"",IF(Registrations!$L68="O",VLOOKUP($B46,Spot!$B$10:$K$69,9,0),"")))</f>
        <v/>
      </c>
      <c r="G46" s="48" t="str">
        <f>IF($B46="","",IF(ISNA(VLOOKUP($B46,Sportsman!$B$10:$K$69,5,0)),"",IF(Registrations!$R68="O",VLOOKUP($B46,Sportsman!$B$10:$K$69,5,0),"")))</f>
        <v/>
      </c>
      <c r="H46" s="48" t="str">
        <f>IF($B46="","",IF(ISNA(VLOOKUP($B46,Graduate!$B$10:$K$69,5,0)),"",IF(Registrations!$R68="O",VLOOKUP($B46,Graduate!$B$10:$K$69,5,0),"")))</f>
        <v/>
      </c>
      <c r="I46" s="48" t="str">
        <f>IF($B46="","",IF(ISNA(VLOOKUP($B46,Streamer!$B$13:$K$72,8,0)),"",IF(Registrations!$O68="O",VLOOKUP($B46,Streamer!$B$13:$K$72,8,0),"")))</f>
        <v/>
      </c>
      <c r="J46" s="7" t="str">
        <f t="shared" si="3"/>
        <v/>
      </c>
      <c r="K46" s="5" t="str">
        <f t="shared" si="4"/>
        <v/>
      </c>
      <c r="L46" s="44"/>
      <c r="M46" s="5" t="str">
        <f t="shared" si="5"/>
        <v/>
      </c>
    </row>
    <row r="47" spans="1:13" hidden="1">
      <c r="A47" s="5">
        <v>59</v>
      </c>
      <c r="B47" s="42" t="str">
        <f>IF(Registrations!$B69="O",Registrations!$D69,"")</f>
        <v/>
      </c>
      <c r="C47" s="5" t="str">
        <f>IF(Registrations!$B69="O",Registrations!$E69,"")</f>
        <v/>
      </c>
      <c r="D47" s="5" t="str">
        <f>IF(Registrations!$B69="O",IF(Registrations!$F69&gt; "",Registrations!$F69,""),"")</f>
        <v/>
      </c>
      <c r="E47" s="48" t="str">
        <f>IF($B47="","",IF(ISNA(VLOOKUP($B47,Forced!$B$10:$K$69,9,0)),"",IF(Registrations!$I69="O",VLOOKUP($B47,Forced!$B$10:$K$69,9,0),"")))</f>
        <v/>
      </c>
      <c r="F47" s="48" t="str">
        <f>IF($B47="","",IF(ISNA(VLOOKUP($B47,Spot!$B$10:$K$69,9,0)),"",IF(Registrations!$L69="O",VLOOKUP($B47,Spot!$B$10:$K$69,9,0),"")))</f>
        <v/>
      </c>
      <c r="G47" s="48" t="str">
        <f>IF($B47="","",IF(ISNA(VLOOKUP($B47,Sportsman!$B$10:$K$69,5,0)),"",IF(Registrations!$R69="O",VLOOKUP($B47,Sportsman!$B$10:$K$69,5,0),"")))</f>
        <v/>
      </c>
      <c r="H47" s="48" t="str">
        <f>IF($B47="","",IF(ISNA(VLOOKUP($B47,Graduate!$B$10:$K$69,5,0)),"",IF(Registrations!$R69="O",VLOOKUP($B47,Graduate!$B$10:$K$69,5,0),"")))</f>
        <v/>
      </c>
      <c r="I47" s="48" t="str">
        <f>IF($B47="","",IF(ISNA(VLOOKUP($B47,Streamer!$B$13:$K$72,8,0)),"",IF(Registrations!$O69="O",VLOOKUP($B47,Streamer!$B$13:$K$72,8,0),"")))</f>
        <v/>
      </c>
      <c r="J47" s="7" t="str">
        <f t="shared" si="3"/>
        <v/>
      </c>
      <c r="K47" s="5" t="str">
        <f t="shared" si="4"/>
        <v/>
      </c>
      <c r="L47" s="44"/>
      <c r="M47" s="5" t="str">
        <f t="shared" si="5"/>
        <v/>
      </c>
    </row>
    <row r="48" spans="1:13" hidden="1">
      <c r="A48" s="5">
        <v>60</v>
      </c>
      <c r="B48" s="42" t="str">
        <f>IF(Registrations!$B70="O",Registrations!$D70,"")</f>
        <v/>
      </c>
      <c r="C48" s="5" t="str">
        <f>IF(Registrations!$B70="O",Registrations!$E70,"")</f>
        <v/>
      </c>
      <c r="D48" s="5" t="str">
        <f>IF(Registrations!$B70="O",IF(Registrations!$F70&gt; "",Registrations!$F70,""),"")</f>
        <v/>
      </c>
      <c r="E48" s="48" t="str">
        <f>IF($B48="","",IF(ISNA(VLOOKUP($B48,Forced!$B$10:$K$69,9,0)),"",IF(Registrations!$I70="O",VLOOKUP($B48,Forced!$B$10:$K$69,9,0),"")))</f>
        <v/>
      </c>
      <c r="F48" s="48" t="str">
        <f>IF($B48="","",IF(ISNA(VLOOKUP($B48,Spot!$B$10:$K$69,9,0)),"",IF(Registrations!$L70="O",VLOOKUP($B48,Spot!$B$10:$K$69,9,0),"")))</f>
        <v/>
      </c>
      <c r="G48" s="48" t="str">
        <f>IF($B48="","",IF(ISNA(VLOOKUP($B48,Sportsman!$B$10:$K$69,5,0)),"",IF(Registrations!$R70="O",VLOOKUP($B48,Sportsman!$B$10:$K$69,5,0),"")))</f>
        <v/>
      </c>
      <c r="H48" s="48" t="str">
        <f>IF($B48="","",IF(ISNA(VLOOKUP($B48,Graduate!$B$10:$K$69,5,0)),"",IF(Registrations!$R70="O",VLOOKUP($B48,Graduate!$B$10:$K$69,5,0),"")))</f>
        <v/>
      </c>
      <c r="I48" s="48" t="str">
        <f>IF($B48="","",IF(ISNA(VLOOKUP($B48,Streamer!$B$13:$K$72,8,0)),"",IF(Registrations!$O70="O",VLOOKUP($B48,Streamer!$B$13:$K$72,8,0),"")))</f>
        <v/>
      </c>
      <c r="J48" s="7" t="str">
        <f t="shared" si="3"/>
        <v/>
      </c>
      <c r="K48" s="5" t="str">
        <f t="shared" si="4"/>
        <v/>
      </c>
      <c r="L48" s="44"/>
      <c r="M48" s="5" t="str">
        <f t="shared" si="5"/>
        <v/>
      </c>
    </row>
    <row r="49" spans="1:13">
      <c r="A49" s="5">
        <v>38</v>
      </c>
      <c r="B49" s="42" t="str">
        <f>IF(Registrations!$B48="O",Registrations!$D48,"")</f>
        <v>Campbell, Dave</v>
      </c>
      <c r="C49" s="5" t="str">
        <f>IF(Registrations!$B48="O",Registrations!$E48,"")</f>
        <v>Taur</v>
      </c>
      <c r="D49" s="5" t="str">
        <f>IF(Registrations!$B48="O",IF(Registrations!$F48&gt; "",Registrations!$F48,""),"")</f>
        <v/>
      </c>
      <c r="E49" s="48">
        <f>IF($B49="","",IF(ISNA(VLOOKUP($B49,Forced!$B$10:$K$69,9,0)),"",IF(Registrations!$I48="O",VLOOKUP($B49,Forced!$B$10:$K$69,9,0),"")))</f>
        <v>100</v>
      </c>
      <c r="F49" s="48">
        <f>IF($B49="","",IF(ISNA(VLOOKUP($B49,Spot!$B$10:$K$69,9,0)),"",IF(Registrations!$L48="O",VLOOKUP($B49,Spot!$B$10:$K$69,9,0),"")))</f>
        <v>100</v>
      </c>
      <c r="G49" s="48" t="str">
        <f>IF($B49="","",IF(ISNA(VLOOKUP($B49,Sportsman!$B$10:$K$69,5,0)),"",IF(Registrations!$R48="O",VLOOKUP($B49,Sportsman!$B$10:$K$69,5,0),"")))</f>
        <v/>
      </c>
      <c r="H49" s="48" t="str">
        <f>IF($B49="","",IF(ISNA(VLOOKUP($B49,Graduate!$B$10:$K$69,5,0)),"",IF(Registrations!$R48="O",VLOOKUP($B49,Graduate!$B$10:$K$69,5,0),"")))</f>
        <v/>
      </c>
      <c r="I49" s="48">
        <f>IF($B49="","",IF(ISNA(VLOOKUP($B49,Streamer!$B$13:$K$72,8,0)),"",IF(Registrations!$O48="O",VLOOKUP($B49,Streamer!$B$13:$K$72,8,0),"")))</f>
        <v>97.109461380508606</v>
      </c>
      <c r="J49" s="7">
        <f t="shared" si="3"/>
        <v>297.10946138050861</v>
      </c>
      <c r="K49" s="5">
        <f t="shared" si="4"/>
        <v>1</v>
      </c>
      <c r="L49" s="44"/>
      <c r="M49" s="5">
        <f t="shared" si="5"/>
        <v>3</v>
      </c>
    </row>
    <row r="50" spans="1:13">
      <c r="A50" s="5">
        <v>17</v>
      </c>
      <c r="B50" s="42" t="str">
        <f>IF(Registrations!$B27="O",Registrations!$D27,"")</f>
        <v>Kunkel, Dave</v>
      </c>
      <c r="C50" s="5" t="str">
        <f>IF(Registrations!$B27="O",Registrations!$E27,"")</f>
        <v>RNAC</v>
      </c>
      <c r="D50" s="5" t="str">
        <f>IF(Registrations!$B27="O",IF(Registrations!$F27&gt; "",Registrations!$F27,""),"")</f>
        <v>Team 1</v>
      </c>
      <c r="E50" s="48">
        <f>IF($B50="","",IF(ISNA(VLOOKUP($B50,Forced!$B$10:$K$69,9,0)),"",IF(Registrations!$I27="O",VLOOKUP($B50,Forced!$B$10:$K$69,9,0),"")))</f>
        <v>96.126760563380287</v>
      </c>
      <c r="F50" s="48">
        <f>IF($B50="","",IF(ISNA(VLOOKUP($B50,Spot!$B$10:$K$69,9,0)),"",IF(Registrations!$L27="O",VLOOKUP($B50,Spot!$B$10:$K$69,9,0),"")))</f>
        <v>88.888888888888886</v>
      </c>
      <c r="G50" s="48" t="str">
        <f>IF($B50="","",IF(ISNA(VLOOKUP($B50,Sportsman!$B$10:$K$69,5,0)),"",IF(Registrations!$R27="O",VLOOKUP($B50,Sportsman!$B$10:$K$69,5,0),"")))</f>
        <v/>
      </c>
      <c r="H50" s="48" t="str">
        <f>IF($B50="","",IF(ISNA(VLOOKUP($B50,Graduate!$B$10:$K$69,5,0)),"",IF(Registrations!$R27="O",VLOOKUP($B50,Graduate!$B$10:$K$69,5,0),"")))</f>
        <v/>
      </c>
      <c r="I50" s="48">
        <f>IF($B50="","",IF(ISNA(VLOOKUP($B50,Streamer!$B$13:$K$72,8,0)),"",IF(Registrations!$O27="O",VLOOKUP($B50,Streamer!$B$13:$K$72,8,0),"")))</f>
        <v>85.815826883588699</v>
      </c>
      <c r="J50" s="7">
        <f t="shared" si="3"/>
        <v>270.83147633585787</v>
      </c>
      <c r="K50" s="5">
        <f t="shared" si="4"/>
        <v>2</v>
      </c>
      <c r="L50" s="44"/>
      <c r="M50" s="5">
        <f t="shared" si="5"/>
        <v>3</v>
      </c>
    </row>
    <row r="51" spans="1:13">
      <c r="A51" s="5">
        <v>19</v>
      </c>
      <c r="B51" s="42" t="str">
        <f>IF(Registrations!$B29="O",Registrations!$D29,"")</f>
        <v>Garnaut, Rod</v>
      </c>
      <c r="C51" s="5" t="str">
        <f>IF(Registrations!$B29="O",Registrations!$E29,"")</f>
        <v>RACWA</v>
      </c>
      <c r="D51" s="5" t="str">
        <f>IF(Registrations!$B29="O",IF(Registrations!$F29&gt; "",Registrations!$F29,""),"")</f>
        <v>Team 1</v>
      </c>
      <c r="E51" s="48">
        <f>IF($B51="","",IF(ISNA(VLOOKUP($B51,Forced!$B$10:$K$69,9,0)),"",IF(Registrations!$I29="O",VLOOKUP($B51,Forced!$B$10:$K$69,9,0),"")))</f>
        <v>86.619718309859152</v>
      </c>
      <c r="F51" s="48">
        <f>IF($B51="","",IF(ISNA(VLOOKUP($B51,Spot!$B$10:$K$69,9,0)),"",IF(Registrations!$L29="O",VLOOKUP($B51,Spot!$B$10:$K$69,9,0),"")))</f>
        <v>88.172043010752688</v>
      </c>
      <c r="G51" s="48" t="str">
        <f>IF($B51="","",IF(ISNA(VLOOKUP($B51,Sportsman!$B$10:$K$69,5,0)),"",IF(Registrations!$R29="O",VLOOKUP($B51,Sportsman!$B$10:$K$69,5,0),"")))</f>
        <v/>
      </c>
      <c r="H51" s="48" t="str">
        <f>IF($B51="","",IF(ISNA(VLOOKUP($B51,Graduate!$B$10:$K$69,5,0)),"",IF(Registrations!$R29="O",VLOOKUP($B51,Graduate!$B$10:$K$69,5,0),"")))</f>
        <v/>
      </c>
      <c r="I51" s="48">
        <f>IF($B51="","",IF(ISNA(VLOOKUP($B51,Streamer!$B$13:$K$72,8,0)),"",IF(Registrations!$O29="O",VLOOKUP($B51,Streamer!$B$13:$K$72,8,0),"")))</f>
        <v>78.588187992705429</v>
      </c>
      <c r="J51" s="7">
        <f t="shared" si="3"/>
        <v>253.37994931331727</v>
      </c>
      <c r="K51" s="5">
        <f t="shared" si="4"/>
        <v>3</v>
      </c>
      <c r="L51" s="44"/>
      <c r="M51" s="5">
        <f t="shared" si="5"/>
        <v>3</v>
      </c>
    </row>
    <row r="52" spans="1:13">
      <c r="A52" s="5">
        <v>2</v>
      </c>
      <c r="B52" s="42" t="str">
        <f>IF(Registrations!$B12="O",Registrations!$D12,"")</f>
        <v>Steane, Mal</v>
      </c>
      <c r="C52" s="5" t="str">
        <f>IF(Registrations!$B12="O",Registrations!$E12,"")</f>
        <v xml:space="preserve">ACST </v>
      </c>
      <c r="D52" s="5" t="str">
        <f>IF(Registrations!$B12="O",IF(Registrations!$F12&gt; "",Registrations!$F12,""),"")</f>
        <v>Team 1</v>
      </c>
      <c r="E52" s="48">
        <f>IF($B52="","",IF(ISNA(VLOOKUP($B52,Forced!$B$10:$K$69,9,0)),"",IF(Registrations!$I12="O",VLOOKUP($B52,Forced!$B$10:$K$69,9,0),"")))</f>
        <v>70.422535211267601</v>
      </c>
      <c r="F52" s="48">
        <f>IF($B52="","",IF(ISNA(VLOOKUP($B52,Spot!$B$10:$K$69,9,0)),"",IF(Registrations!$L12="O",VLOOKUP($B52,Spot!$B$10:$K$69,9,0),"")))</f>
        <v>86.379928315412187</v>
      </c>
      <c r="G52" s="48" t="str">
        <f>IF($B52="","",IF(ISNA(VLOOKUP($B52,Sportsman!$B$10:$K$69,5,0)),"",IF(Registrations!$R12="O",VLOOKUP($B52,Sportsman!$B$10:$K$69,5,0),"")))</f>
        <v/>
      </c>
      <c r="H52" s="48" t="str">
        <f>IF($B52="","",IF(ISNA(VLOOKUP($B52,Graduate!$B$10:$K$69,5,0)),"",IF(Registrations!$R12="O",VLOOKUP($B52,Graduate!$B$10:$K$69,5,0),"")))</f>
        <v/>
      </c>
      <c r="I52" s="48">
        <f>IF($B52="","",IF(ISNA(VLOOKUP($B52,Streamer!$B$13:$K$72,8,0)),"",IF(Registrations!$O12="O",VLOOKUP($B52,Streamer!$B$13:$K$72,8,0),"")))</f>
        <v>90.559679882061801</v>
      </c>
      <c r="J52" s="7">
        <f t="shared" si="3"/>
        <v>247.36214340874159</v>
      </c>
      <c r="K52" s="5">
        <f t="shared" si="4"/>
        <v>4</v>
      </c>
      <c r="L52" s="44"/>
      <c r="M52" s="5">
        <f t="shared" si="5"/>
        <v>3</v>
      </c>
    </row>
    <row r="53" spans="1:13">
      <c r="A53" s="5">
        <v>8</v>
      </c>
      <c r="B53" s="42" t="str">
        <f>IF(Registrations!$B18="O",Registrations!$D18,"")</f>
        <v>Fenton, Peter</v>
      </c>
      <c r="C53" s="5" t="str">
        <f>IF(Registrations!$B18="O",Registrations!$E18,"")</f>
        <v xml:space="preserve">ACST </v>
      </c>
      <c r="D53" s="5" t="str">
        <f>IF(Registrations!$B18="O",IF(Registrations!$F18&gt; "",Registrations!$F18,""),"")</f>
        <v>Team 3</v>
      </c>
      <c r="E53" s="48">
        <f>IF($B53="","",IF(ISNA(VLOOKUP($B53,Forced!$B$10:$K$69,9,0)),"",IF(Registrations!$I18="O",VLOOKUP($B53,Forced!$B$10:$K$69,9,0),"")))</f>
        <v>47.183098591549296</v>
      </c>
      <c r="F53" s="48">
        <f>IF($B53="","",IF(ISNA(VLOOKUP($B53,Spot!$B$10:$K$69,9,0)),"",IF(Registrations!$L18="O",VLOOKUP($B53,Spot!$B$10:$K$69,9,0),"")))</f>
        <v>91.039426523297493</v>
      </c>
      <c r="G53" s="48" t="str">
        <f>IF($B53="","",IF(ISNA(VLOOKUP($B53,Sportsman!$B$10:$K$69,5,0)),"",IF(Registrations!$R18="O",VLOOKUP($B53,Sportsman!$B$10:$K$69,5,0),"")))</f>
        <v/>
      </c>
      <c r="H53" s="48" t="str">
        <f>IF($B53="","",IF(ISNA(VLOOKUP($B53,Graduate!$B$10:$K$69,5,0)),"",IF(Registrations!$R18="O",VLOOKUP($B53,Graduate!$B$10:$K$69,5,0),"")))</f>
        <v/>
      </c>
      <c r="I53" s="48">
        <f>IF($B53="","",IF(ISNA(VLOOKUP($B53,Streamer!$B$13:$K$72,8,0)),"",IF(Registrations!$O18="O",VLOOKUP($B53,Streamer!$B$13:$K$72,8,0),"")))</f>
        <v>100</v>
      </c>
      <c r="J53" s="7">
        <f t="shared" si="3"/>
        <v>238.2225251148468</v>
      </c>
      <c r="K53" s="5">
        <f t="shared" si="4"/>
        <v>5</v>
      </c>
      <c r="L53" s="44"/>
      <c r="M53" s="5">
        <f t="shared" si="5"/>
        <v>3</v>
      </c>
    </row>
    <row r="54" spans="1:13">
      <c r="A54" s="5">
        <v>1</v>
      </c>
      <c r="B54" s="42" t="str">
        <f>IF(Registrations!$B11="O",Registrations!$D11,"")</f>
        <v>ten Broeke, Ed</v>
      </c>
      <c r="C54" s="5" t="str">
        <f>IF(Registrations!$B11="O",Registrations!$E11,"")</f>
        <v xml:space="preserve">ACST </v>
      </c>
      <c r="D54" s="5" t="str">
        <f>IF(Registrations!$B11="O",IF(Registrations!$F11&gt; "",Registrations!$F11,""),"")</f>
        <v>Team 1</v>
      </c>
      <c r="E54" s="48">
        <f>IF($B54="","",IF(ISNA(VLOOKUP($B54,Forced!$B$10:$K$69,9,0)),"",IF(Registrations!$I11="O",VLOOKUP($B54,Forced!$B$10:$K$69,9,0),"")))</f>
        <v>61.971830985915489</v>
      </c>
      <c r="F54" s="48">
        <f>IF($B54="","",IF(ISNA(VLOOKUP($B54,Spot!$B$10:$K$69,9,0)),"",IF(Registrations!$L11="O",VLOOKUP($B54,Spot!$B$10:$K$69,9,0),"")))</f>
        <v>81.362007168458788</v>
      </c>
      <c r="G54" s="48" t="str">
        <f>IF($B54="","",IF(ISNA(VLOOKUP($B54,Sportsman!$B$10:$K$69,5,0)),"",IF(Registrations!$R11="O",VLOOKUP($B54,Sportsman!$B$10:$K$69,5,0),"")))</f>
        <v/>
      </c>
      <c r="H54" s="48" t="str">
        <f>IF($B54="","",IF(ISNA(VLOOKUP($B54,Graduate!$B$10:$K$69,5,0)),"",IF(Registrations!$R11="O",VLOOKUP($B54,Graduate!$B$10:$K$69,5,0),"")))</f>
        <v/>
      </c>
      <c r="I54" s="48">
        <f>IF($B54="","",IF(ISNA(VLOOKUP($B54,Streamer!$B$13:$K$72,8,0)),"",IF(Registrations!$O11="O",VLOOKUP($B54,Streamer!$B$13:$K$72,8,0),"")))</f>
        <v>94.771758016111178</v>
      </c>
      <c r="J54" s="7">
        <f t="shared" si="3"/>
        <v>238.10559617048546</v>
      </c>
      <c r="K54" s="5">
        <f t="shared" si="4"/>
        <v>6</v>
      </c>
      <c r="L54" s="44"/>
      <c r="M54" s="5">
        <f t="shared" si="5"/>
        <v>3</v>
      </c>
    </row>
    <row r="55" spans="1:13">
      <c r="A55" s="5">
        <v>3</v>
      </c>
      <c r="B55" s="42" t="str">
        <f>IF(Registrations!$B13="O",Registrations!$D13,"")</f>
        <v>Prairie, Don</v>
      </c>
      <c r="C55" s="5" t="str">
        <f>IF(Registrations!$B13="O",Registrations!$E13,"")</f>
        <v xml:space="preserve">ACST </v>
      </c>
      <c r="D55" s="5" t="str">
        <f>IF(Registrations!$B13="O",IF(Registrations!$F13&gt; "",Registrations!$F13,""),"")</f>
        <v>Team 2</v>
      </c>
      <c r="E55" s="48">
        <f>IF($B55="","",IF(ISNA(VLOOKUP($B55,Forced!$B$10:$K$69,9,0)),"",IF(Registrations!$I13="O",VLOOKUP($B55,Forced!$B$10:$K$69,9,0),"")))</f>
        <v>64.436619718309856</v>
      </c>
      <c r="F55" s="48">
        <f>IF($B55="","",IF(ISNA(VLOOKUP($B55,Spot!$B$10:$K$69,9,0)),"",IF(Registrations!$L13="O",VLOOKUP($B55,Spot!$B$10:$K$69,9,0),"")))</f>
        <v>80.645161290322577</v>
      </c>
      <c r="G55" s="48" t="str">
        <f>IF($B55="","",IF(ISNA(VLOOKUP($B55,Sportsman!$B$10:$K$69,5,0)),"",IF(Registrations!$R13="O",VLOOKUP($B55,Sportsman!$B$10:$K$69,5,0),"")))</f>
        <v/>
      </c>
      <c r="H55" s="48" t="str">
        <f>IF($B55="","",IF(ISNA(VLOOKUP($B55,Graduate!$B$10:$K$69,5,0)),"",IF(Registrations!$R13="O",VLOOKUP($B55,Graduate!$B$10:$K$69,5,0),"")))</f>
        <v/>
      </c>
      <c r="I55" s="48">
        <f>IF($B55="","",IF(ISNA(VLOOKUP($B55,Streamer!$B$13:$K$72,8,0)),"",IF(Registrations!$O13="O",VLOOKUP($B55,Streamer!$B$13:$K$72,8,0),"")))</f>
        <v>86.03696098562628</v>
      </c>
      <c r="J55" s="7">
        <f t="shared" si="3"/>
        <v>231.11874199425873</v>
      </c>
      <c r="K55" s="5">
        <f t="shared" si="4"/>
        <v>7</v>
      </c>
      <c r="L55" s="44"/>
      <c r="M55" s="5">
        <f t="shared" si="5"/>
        <v>3</v>
      </c>
    </row>
    <row r="56" spans="1:13">
      <c r="A56" s="5">
        <v>35</v>
      </c>
      <c r="B56" s="42" t="str">
        <f>IF(Registrations!$B45="O",Registrations!$D45,"")</f>
        <v>Stopp, Andrew</v>
      </c>
      <c r="C56" s="5" t="str">
        <f>IF(Registrations!$B45="O",Registrations!$E45,"")</f>
        <v xml:space="preserve">RVAC </v>
      </c>
      <c r="D56" s="5" t="str">
        <f>IF(Registrations!$B45="O",IF(Registrations!$F45&gt; "",Registrations!$F45,""),"")</f>
        <v>Falcons</v>
      </c>
      <c r="E56" s="48">
        <f>IF($B56="","",IF(ISNA(VLOOKUP($B56,Forced!$B$10:$K$69,9,0)),"",IF(Registrations!$I45="O",VLOOKUP($B56,Forced!$B$10:$K$69,9,0),"")))</f>
        <v>58.802816901408448</v>
      </c>
      <c r="F56" s="48">
        <f>IF($B56="","",IF(ISNA(VLOOKUP($B56,Spot!$B$10:$K$69,9,0)),"",IF(Registrations!$L45="O",VLOOKUP($B56,Spot!$B$10:$K$69,9,0),"")))</f>
        <v>93.548387096774192</v>
      </c>
      <c r="G56" s="48" t="str">
        <f>IF($B56="","",IF(ISNA(VLOOKUP($B56,Sportsman!$B$10:$K$69,5,0)),"",IF(Registrations!$R45="O",VLOOKUP($B56,Sportsman!$B$10:$K$69,5,0),"")))</f>
        <v/>
      </c>
      <c r="H56" s="48" t="str">
        <f>IF($B56="","",IF(ISNA(VLOOKUP($B56,Graduate!$B$10:$K$69,5,0)),"",IF(Registrations!$R45="O",VLOOKUP($B56,Graduate!$B$10:$K$69,5,0),"")))</f>
        <v/>
      </c>
      <c r="I56" s="48">
        <f>IF($B56="","",IF(ISNA(VLOOKUP($B56,Streamer!$B$13:$K$72,8,0)),"",IF(Registrations!$O45="O",VLOOKUP($B56,Streamer!$B$13:$K$72,8,0),"")))</f>
        <v>76.85558794388362</v>
      </c>
      <c r="J56" s="7">
        <f t="shared" si="3"/>
        <v>229.20679194206627</v>
      </c>
      <c r="K56" s="5">
        <f t="shared" si="4"/>
        <v>8</v>
      </c>
      <c r="L56" s="44"/>
      <c r="M56" s="5">
        <f t="shared" si="5"/>
        <v>3</v>
      </c>
    </row>
    <row r="57" spans="1:13">
      <c r="A57" s="5">
        <v>32</v>
      </c>
      <c r="B57" s="42" t="str">
        <f>IF(Registrations!$B42="O",Registrations!$D42,"")</f>
        <v>Morton, Gary</v>
      </c>
      <c r="C57" s="5" t="str">
        <f>IF(Registrations!$B42="O",Registrations!$E42,"")</f>
        <v xml:space="preserve">RVAC </v>
      </c>
      <c r="D57" s="5" t="str">
        <f>IF(Registrations!$B42="O",IF(Registrations!$F42&gt; "",Registrations!$F42,""),"")</f>
        <v>Eagles</v>
      </c>
      <c r="E57" s="48">
        <f>IF($B57="","",IF(ISNA(VLOOKUP($B57,Forced!$B$10:$K$69,9,0)),"",IF(Registrations!$I42="O",VLOOKUP($B57,Forced!$B$10:$K$69,9,0),"")))</f>
        <v>57.394366197183103</v>
      </c>
      <c r="F57" s="48">
        <f>IF($B57="","",IF(ISNA(VLOOKUP($B57,Spot!$B$10:$K$69,9,0)),"",IF(Registrations!$L42="O",VLOOKUP($B57,Spot!$B$10:$K$69,9,0),"")))</f>
        <v>91.397849462365585</v>
      </c>
      <c r="G57" s="48" t="str">
        <f>IF($B57="","",IF(ISNA(VLOOKUP($B57,Sportsman!$B$10:$K$69,5,0)),"",IF(Registrations!$R42="O",VLOOKUP($B57,Sportsman!$B$10:$K$69,5,0),"")))</f>
        <v/>
      </c>
      <c r="H57" s="48" t="str">
        <f>IF($B57="","",IF(ISNA(VLOOKUP($B57,Graduate!$B$10:$K$69,5,0)),"",IF(Registrations!$R42="O",VLOOKUP($B57,Graduate!$B$10:$K$69,5,0),"")))</f>
        <v/>
      </c>
      <c r="I57" s="48">
        <f>IF($B57="","",IF(ISNA(VLOOKUP($B57,Streamer!$B$13:$K$72,8,0)),"",IF(Registrations!$O42="O",VLOOKUP($B57,Streamer!$B$13:$K$72,8,0),"")))</f>
        <v>33.421404057954362</v>
      </c>
      <c r="J57" s="7">
        <f t="shared" si="3"/>
        <v>182.21361971750304</v>
      </c>
      <c r="K57" s="5">
        <f t="shared" si="4"/>
        <v>9</v>
      </c>
      <c r="L57" s="44"/>
      <c r="M57" s="5">
        <f t="shared" si="5"/>
        <v>3</v>
      </c>
    </row>
    <row r="58" spans="1:13">
      <c r="A58" s="5">
        <v>28</v>
      </c>
      <c r="B58" s="42" t="str">
        <f>IF(Registrations!$B38="O",Registrations!$D38,"")</f>
        <v>Hand, Ray</v>
      </c>
      <c r="C58" s="5" t="str">
        <f>IF(Registrations!$B38="O",Registrations!$E38,"")</f>
        <v>Schoies</v>
      </c>
      <c r="D58" s="5" t="str">
        <f>IF(Registrations!$B38="O",IF(Registrations!$F38&gt; "",Registrations!$F38,""),"")</f>
        <v>Team 1</v>
      </c>
      <c r="E58" s="48">
        <f>IF($B58="","",IF(ISNA(VLOOKUP($B58,Forced!$B$10:$K$69,9,0)),"",IF(Registrations!$I38="O",VLOOKUP($B58,Forced!$B$10:$K$69,9,0),"")))</f>
        <v>72.183098591549296</v>
      </c>
      <c r="F58" s="48">
        <f>IF($B58="","",IF(ISNA(VLOOKUP($B58,Spot!$B$10:$K$69,9,0)),"",IF(Registrations!$L38="O",VLOOKUP($B58,Spot!$B$10:$K$69,9,0),"")))</f>
        <v>88.888888888888886</v>
      </c>
      <c r="G58" s="48" t="str">
        <f>IF($B58="","",IF(ISNA(VLOOKUP($B58,Sportsman!$B$10:$K$69,5,0)),"",IF(Registrations!$R38="O",VLOOKUP($B58,Sportsman!$B$10:$K$69,5,0),"")))</f>
        <v/>
      </c>
      <c r="H58" s="48" t="str">
        <f>IF($B58="","",IF(ISNA(VLOOKUP($B58,Graduate!$B$10:$K$69,5,0)),"",IF(Registrations!$R38="O",VLOOKUP($B58,Graduate!$B$10:$K$69,5,0),"")))</f>
        <v/>
      </c>
      <c r="I58" s="48">
        <f>IF($B58="","",IF(ISNA(VLOOKUP($B58,Streamer!$B$13:$K$72,8,0)),"",IF(Registrations!$O38="O",VLOOKUP($B58,Streamer!$B$13:$K$72,8,0),"")))</f>
        <v>0</v>
      </c>
      <c r="J58" s="7">
        <f t="shared" si="3"/>
        <v>161.07198748043817</v>
      </c>
      <c r="K58" s="5">
        <f t="shared" si="4"/>
        <v>10</v>
      </c>
      <c r="L58" s="44"/>
      <c r="M58" s="5">
        <f t="shared" si="5"/>
        <v>3</v>
      </c>
    </row>
    <row r="59" spans="1:13">
      <c r="A59" s="5">
        <v>37</v>
      </c>
      <c r="B59" s="42" t="str">
        <f>IF(Registrations!$B47="O",Registrations!$D47,"")</f>
        <v>Crombie, Owen</v>
      </c>
      <c r="C59" s="5" t="str">
        <f>IF(Registrations!$B47="O",Registrations!$E47,"")</f>
        <v xml:space="preserve">RVAC </v>
      </c>
      <c r="D59" s="5" t="str">
        <f>IF(Registrations!$B47="O",IF(Registrations!$F47&gt; "",Registrations!$F47,""),"")</f>
        <v>Falcons</v>
      </c>
      <c r="E59" s="48">
        <f>IF($B59="","",IF(ISNA(VLOOKUP($B59,Forced!$B$10:$K$69,9,0)),"",IF(Registrations!$I47="O",VLOOKUP($B59,Forced!$B$10:$K$69,9,0),"")))</f>
        <v>23.591549295774648</v>
      </c>
      <c r="F59" s="48">
        <f>IF($B59="","",IF(ISNA(VLOOKUP($B59,Spot!$B$10:$K$69,9,0)),"",IF(Registrations!$L47="O",VLOOKUP($B59,Spot!$B$10:$K$69,9,0),"")))</f>
        <v>49.462365591397848</v>
      </c>
      <c r="G59" s="48" t="str">
        <f>IF($B59="","",IF(ISNA(VLOOKUP($B59,Sportsman!$B$10:$K$69,5,0)),"",IF(Registrations!$R47="O",VLOOKUP($B59,Sportsman!$B$10:$K$69,5,0),"")))</f>
        <v/>
      </c>
      <c r="H59" s="48" t="str">
        <f>IF($B59="","",IF(ISNA(VLOOKUP($B59,Graduate!$B$10:$K$69,5,0)),"",IF(Registrations!$R47="O",VLOOKUP($B59,Graduate!$B$10:$K$69,5,0),"")))</f>
        <v/>
      </c>
      <c r="I59" s="48">
        <f>IF($B59="","",IF(ISNA(VLOOKUP($B59,Streamer!$B$13:$K$72,8,0)),"",IF(Registrations!$O47="O",VLOOKUP($B59,Streamer!$B$13:$K$72,8,0),"")))</f>
        <v>80.789764650134245</v>
      </c>
      <c r="J59" s="7">
        <f t="shared" si="3"/>
        <v>153.84367953730674</v>
      </c>
      <c r="K59" s="5">
        <f t="shared" si="4"/>
        <v>11</v>
      </c>
      <c r="L59" s="44"/>
      <c r="M59" s="5">
        <f t="shared" si="5"/>
        <v>3</v>
      </c>
    </row>
    <row r="60" spans="1:13">
      <c r="A60" s="5">
        <v>15</v>
      </c>
      <c r="B60" s="42" t="str">
        <f>IF(Registrations!$B25="O",Registrations!$D25,"")</f>
        <v>Horsburgh, Peter</v>
      </c>
      <c r="C60" s="5" t="str">
        <f>IF(Registrations!$B25="O",Registrations!$E25,"")</f>
        <v>RNAC</v>
      </c>
      <c r="D60" s="5" t="str">
        <f>IF(Registrations!$B25="O",IF(Registrations!$F25&gt; "",Registrations!$F25,""),"")</f>
        <v>Team 1</v>
      </c>
      <c r="E60" s="48">
        <f>IF($B60="","",IF(ISNA(VLOOKUP($B60,Forced!$B$10:$K$69,9,0)),"",IF(Registrations!$I25="O",VLOOKUP($B60,Forced!$B$10:$K$69,9,0),"")))</f>
        <v>30.633802816901408</v>
      </c>
      <c r="F60" s="48">
        <f>IF($B60="","",IF(ISNA(VLOOKUP($B60,Spot!$B$10:$K$69,9,0)),"",IF(Registrations!$L25="O",VLOOKUP($B60,Spot!$B$10:$K$69,9,0),"")))</f>
        <v>73.476702508960585</v>
      </c>
      <c r="G60" s="48" t="str">
        <f>IF($B60="","",IF(ISNA(VLOOKUP($B60,Sportsman!$B$10:$K$69,5,0)),"",IF(Registrations!$R25="O",VLOOKUP($B60,Sportsman!$B$10:$K$69,5,0),"")))</f>
        <v/>
      </c>
      <c r="H60" s="48" t="str">
        <f>IF($B60="","",IF(ISNA(VLOOKUP($B60,Graduate!$B$10:$K$69,5,0)),"",IF(Registrations!$R25="O",VLOOKUP($B60,Graduate!$B$10:$K$69,5,0),"")))</f>
        <v/>
      </c>
      <c r="I60" s="48">
        <f>IF($B60="","",IF(ISNA(VLOOKUP($B60,Streamer!$B$13:$K$72,8,0)),"",IF(Registrations!$O25="O",VLOOKUP($B60,Streamer!$B$13:$K$72,8,0),"")))</f>
        <v>48.470489127573316</v>
      </c>
      <c r="J60" s="7">
        <f t="shared" si="3"/>
        <v>152.58099445343532</v>
      </c>
      <c r="K60" s="5">
        <f t="shared" si="4"/>
        <v>12</v>
      </c>
      <c r="L60" s="44"/>
      <c r="M60" s="5">
        <f t="shared" si="5"/>
        <v>3</v>
      </c>
    </row>
    <row r="61" spans="1:13">
      <c r="A61" s="5">
        <v>27</v>
      </c>
      <c r="B61" s="42" t="str">
        <f>IF(Registrations!$B37="O",Registrations!$D37,"")</f>
        <v>Dawes, Bill</v>
      </c>
      <c r="C61" s="5" t="str">
        <f>IF(Registrations!$B37="O",Registrations!$E37,"")</f>
        <v>Schoies</v>
      </c>
      <c r="D61" s="5" t="str">
        <f>IF(Registrations!$B37="O",IF(Registrations!$F37&gt; "",Registrations!$F37,""),"")</f>
        <v>Team 1</v>
      </c>
      <c r="E61" s="48">
        <f>IF($B61="","",IF(ISNA(VLOOKUP($B61,Forced!$B$10:$K$69,9,0)),"",IF(Registrations!$I37="O",VLOOKUP($B61,Forced!$B$10:$K$69,9,0),"")))</f>
        <v>54.225352112676063</v>
      </c>
      <c r="F61" s="48">
        <f>IF($B61="","",IF(ISNA(VLOOKUP($B61,Spot!$B$10:$K$69,9,0)),"",IF(Registrations!$L37="O",VLOOKUP($B61,Spot!$B$10:$K$69,9,0),"")))</f>
        <v>80.286738351254485</v>
      </c>
      <c r="G61" s="48" t="str">
        <f>IF($B61="","",IF(ISNA(VLOOKUP($B61,Sportsman!$B$10:$K$69,5,0)),"",IF(Registrations!$R37="O",VLOOKUP($B61,Sportsman!$B$10:$K$69,5,0),"")))</f>
        <v/>
      </c>
      <c r="H61" s="48" t="str">
        <f>IF($B61="","",IF(ISNA(VLOOKUP($B61,Graduate!$B$10:$K$69,5,0)),"",IF(Registrations!$R37="O",VLOOKUP($B61,Graduate!$B$10:$K$69,5,0),"")))</f>
        <v/>
      </c>
      <c r="I61" s="48">
        <f>IF($B61="","",IF(ISNA(VLOOKUP($B61,Streamer!$B$13:$K$72,8,0)),"",IF(Registrations!$O37="O",VLOOKUP($B61,Streamer!$B$13:$K$72,8,0),"")))</f>
        <v>17.155411323789142</v>
      </c>
      <c r="J61" s="7">
        <f t="shared" si="3"/>
        <v>151.66750178771969</v>
      </c>
      <c r="K61" s="5">
        <f t="shared" si="4"/>
        <v>13</v>
      </c>
      <c r="L61" s="44"/>
      <c r="M61" s="5">
        <f t="shared" si="5"/>
        <v>3</v>
      </c>
    </row>
    <row r="62" spans="1:13">
      <c r="A62" s="5">
        <v>12</v>
      </c>
      <c r="B62" s="42" t="str">
        <f>IF(Registrations!$B22="O",Registrations!$D22,"")</f>
        <v>Lawn, Jamey</v>
      </c>
      <c r="C62" s="5" t="str">
        <f>IF(Registrations!$B22="O",Registrations!$E22,"")</f>
        <v>LVAC</v>
      </c>
      <c r="D62" s="5" t="str">
        <f>IF(Registrations!$B22="O",IF(Registrations!$F22&gt; "",Registrations!$F22,""),"")</f>
        <v>Team 1</v>
      </c>
      <c r="E62" s="48">
        <f>IF($B62="","",IF(ISNA(VLOOKUP($B62,Forced!$B$10:$K$69,9,0)),"",IF(Registrations!$I22="O",VLOOKUP($B62,Forced!$B$10:$K$69,9,0),"")))</f>
        <v>37.676056338028168</v>
      </c>
      <c r="F62" s="48">
        <f>IF($B62="","",IF(ISNA(VLOOKUP($B62,Spot!$B$10:$K$69,9,0)),"",IF(Registrations!$L22="O",VLOOKUP($B62,Spot!$B$10:$K$69,9,0),"")))</f>
        <v>60.215053763440864</v>
      </c>
      <c r="G62" s="48" t="str">
        <f>IF($B62="","",IF(ISNA(VLOOKUP($B62,Sportsman!$B$10:$K$69,5,0)),"",IF(Registrations!$R22="O",VLOOKUP($B62,Sportsman!$B$10:$K$69,5,0),"")))</f>
        <v/>
      </c>
      <c r="H62" s="48" t="str">
        <f>IF($B62="","",IF(ISNA(VLOOKUP($B62,Graduate!$B$10:$K$69,5,0)),"",IF(Registrations!$R22="O",VLOOKUP($B62,Graduate!$B$10:$K$69,5,0),"")))</f>
        <v/>
      </c>
      <c r="I62" s="48">
        <f>IF($B62="","",IF(ISNA(VLOOKUP($B62,Streamer!$B$13:$K$72,8,0)),"",IF(Registrations!$O22="O",VLOOKUP($B62,Streamer!$B$13:$K$72,8,0),"")))</f>
        <v>50.24166798294106</v>
      </c>
      <c r="J62" s="7">
        <f t="shared" si="3"/>
        <v>148.13277808441009</v>
      </c>
      <c r="K62" s="5">
        <f t="shared" si="4"/>
        <v>14</v>
      </c>
      <c r="L62" s="44"/>
      <c r="M62" s="5">
        <f t="shared" si="5"/>
        <v>3</v>
      </c>
    </row>
    <row r="63" spans="1:13">
      <c r="A63" s="5">
        <v>7</v>
      </c>
      <c r="B63" s="42" t="str">
        <f>IF(Registrations!$B17="O",Registrations!$D17,"")</f>
        <v>Bright, John</v>
      </c>
      <c r="C63" s="5" t="str">
        <f>IF(Registrations!$B17="O",Registrations!$E17,"")</f>
        <v xml:space="preserve">ACST </v>
      </c>
      <c r="D63" s="5" t="str">
        <f>IF(Registrations!$B17="O",IF(Registrations!$F17&gt; "",Registrations!$F17,""),"")</f>
        <v>Team 3</v>
      </c>
      <c r="E63" s="48">
        <f>IF($B63="","",IF(ISNA(VLOOKUP($B63,Forced!$B$10:$K$69,9,0)),"",IF(Registrations!$I17="O",VLOOKUP($B63,Forced!$B$10:$K$69,9,0),"")))</f>
        <v>11.971830985915492</v>
      </c>
      <c r="F63" s="48">
        <f>IF($B63="","",IF(ISNA(VLOOKUP($B63,Spot!$B$10:$K$69,9,0)),"",IF(Registrations!$L17="O",VLOOKUP($B63,Spot!$B$10:$K$69,9,0),"")))</f>
        <v>97.491039426523301</v>
      </c>
      <c r="G63" s="48" t="str">
        <f>IF($B63="","",IF(ISNA(VLOOKUP($B63,Sportsman!$B$10:$K$69,5,0)),"",IF(Registrations!$R17="O",VLOOKUP($B63,Sportsman!$B$10:$K$69,5,0),"")))</f>
        <v/>
      </c>
      <c r="H63" s="48" t="str">
        <f>IF($B63="","",IF(ISNA(VLOOKUP($B63,Graduate!$B$10:$K$69,5,0)),"",IF(Registrations!$R17="O",VLOOKUP($B63,Graduate!$B$10:$K$69,5,0),"")))</f>
        <v/>
      </c>
      <c r="I63" s="48">
        <f>IF($B63="","",IF(ISNA(VLOOKUP($B63,Streamer!$B$13:$K$72,8,0)),"",IF(Registrations!$O17="O",VLOOKUP($B63,Streamer!$B$13:$K$72,8,0),"")))</f>
        <v>35.523613963039011</v>
      </c>
      <c r="J63" s="7">
        <f t="shared" si="3"/>
        <v>144.9864843754778</v>
      </c>
      <c r="K63" s="5">
        <f t="shared" si="4"/>
        <v>15</v>
      </c>
      <c r="L63" s="44"/>
      <c r="M63" s="5">
        <f t="shared" si="5"/>
        <v>3</v>
      </c>
    </row>
    <row r="64" spans="1:13">
      <c r="A64" s="5">
        <v>16</v>
      </c>
      <c r="B64" s="42" t="str">
        <f>IF(Registrations!$B26="O",Registrations!$D26,"")</f>
        <v>Kennewell, Greg</v>
      </c>
      <c r="C64" s="5" t="str">
        <f>IF(Registrations!$B26="O",Registrations!$E26,"")</f>
        <v>RNAC</v>
      </c>
      <c r="D64" s="5" t="str">
        <f>IF(Registrations!$B26="O",IF(Registrations!$F26&gt; "",Registrations!$F26,""),"")</f>
        <v>Team 1</v>
      </c>
      <c r="E64" s="48">
        <f>IF($B64="","",IF(ISNA(VLOOKUP($B64,Forced!$B$10:$K$69,9,0)),"",IF(Registrations!$I26="O",VLOOKUP($B64,Forced!$B$10:$K$69,9,0),"")))</f>
        <v>0</v>
      </c>
      <c r="F64" s="48">
        <f>IF($B64="","",IF(ISNA(VLOOKUP($B64,Spot!$B$10:$K$69,9,0)),"",IF(Registrations!$L26="O",VLOOKUP($B64,Spot!$B$10:$K$69,9,0),"")))</f>
        <v>84.229390681003579</v>
      </c>
      <c r="G64" s="48" t="str">
        <f>IF($B64="","",IF(ISNA(VLOOKUP($B64,Sportsman!$B$10:$K$69,5,0)),"",IF(Registrations!$R26="O",VLOOKUP($B64,Sportsman!$B$10:$K$69,5,0),"")))</f>
        <v/>
      </c>
      <c r="H64" s="48" t="str">
        <f>IF($B64="","",IF(ISNA(VLOOKUP($B64,Graduate!$B$10:$K$69,5,0)),"",IF(Registrations!$R26="O",VLOOKUP($B64,Graduate!$B$10:$K$69,5,0),"")))</f>
        <v/>
      </c>
      <c r="I64" s="48">
        <f>IF($B64="","",IF(ISNA(VLOOKUP($B64,Streamer!$B$13:$K$72,8,0)),"",IF(Registrations!$O26="O",VLOOKUP($B64,Streamer!$B$13:$K$72,8,0),"")))</f>
        <v>47.912388774811774</v>
      </c>
      <c r="J64" s="7">
        <f t="shared" si="3"/>
        <v>132.14177945581537</v>
      </c>
      <c r="K64" s="5">
        <f t="shared" si="4"/>
        <v>16</v>
      </c>
      <c r="L64" s="44"/>
      <c r="M64" s="5">
        <f t="shared" si="5"/>
        <v>3</v>
      </c>
    </row>
    <row r="65" spans="1:13">
      <c r="A65" s="5">
        <v>6</v>
      </c>
      <c r="B65" s="42" t="str">
        <f>IF(Registrations!$B16="O",Registrations!$D16,"")</f>
        <v>Peter Waite</v>
      </c>
      <c r="C65" s="5" t="str">
        <f>IF(Registrations!$B16="O",Registrations!$E16,"")</f>
        <v xml:space="preserve">ACST </v>
      </c>
      <c r="D65" s="5" t="str">
        <f>IF(Registrations!$B16="O",IF(Registrations!$F16&gt; "",Registrations!$F16,""),"")</f>
        <v>Team 3</v>
      </c>
      <c r="E65" s="48">
        <f>IF($B65="","",IF(ISNA(VLOOKUP($B65,Forced!$B$10:$K$69,9,0)),"",IF(Registrations!$I16="O",VLOOKUP($B65,Forced!$B$10:$K$69,9,0),"")))</f>
        <v>0</v>
      </c>
      <c r="F65" s="48">
        <f>IF($B65="","",IF(ISNA(VLOOKUP($B65,Spot!$B$10:$K$69,9,0)),"",IF(Registrations!$L16="O",VLOOKUP($B65,Spot!$B$10:$K$69,9,0),"")))</f>
        <v>79.211469534050181</v>
      </c>
      <c r="G65" s="48" t="str">
        <f>IF($B65="","",IF(ISNA(VLOOKUP($B65,Sportsman!$B$10:$K$69,5,0)),"",IF(Registrations!$R16="O",VLOOKUP($B65,Sportsman!$B$10:$K$69,5,0),"")))</f>
        <v/>
      </c>
      <c r="H65" s="48" t="str">
        <f>IF($B65="","",IF(ISNA(VLOOKUP($B65,Graduate!$B$10:$K$69,5,0)),"",IF(Registrations!$R16="O",VLOOKUP($B65,Graduate!$B$10:$K$69,5,0),"")))</f>
        <v/>
      </c>
      <c r="I65" s="48">
        <f>IF($B65="","",IF(ISNA(VLOOKUP($B65,Streamer!$B$13:$K$72,8,0)),"",IF(Registrations!$O16="O",VLOOKUP($B65,Streamer!$B$13:$K$72,8,0),"")))</f>
        <v>42.252408782182904</v>
      </c>
      <c r="J65" s="7">
        <f t="shared" si="3"/>
        <v>121.46387831623309</v>
      </c>
      <c r="K65" s="5">
        <f t="shared" si="4"/>
        <v>17</v>
      </c>
      <c r="L65" s="44"/>
      <c r="M65" s="5">
        <f t="shared" si="5"/>
        <v>3</v>
      </c>
    </row>
    <row r="66" spans="1:13">
      <c r="A66" s="5">
        <v>11</v>
      </c>
      <c r="B66" s="42" t="str">
        <f>IF(Registrations!$B21="O",Registrations!$D21,"")</f>
        <v>Burdon, Luke</v>
      </c>
      <c r="C66" s="5" t="str">
        <f>IF(Registrations!$B21="O",Registrations!$E21,"")</f>
        <v>LVAC</v>
      </c>
      <c r="D66" s="5" t="str">
        <f>IF(Registrations!$B21="O",IF(Registrations!$F21&gt; "",Registrations!$F21,""),"")</f>
        <v>Team 1</v>
      </c>
      <c r="E66" s="48">
        <f>IF($B66="","",IF(ISNA(VLOOKUP($B66,Forced!$B$10:$K$69,9,0)),"",IF(Registrations!$I21="O",VLOOKUP($B66,Forced!$B$10:$K$69,9,0),"")))</f>
        <v>0</v>
      </c>
      <c r="F66" s="48">
        <f>IF($B66="","",IF(ISNA(VLOOKUP($B66,Spot!$B$10:$K$69,9,0)),"",IF(Registrations!$L21="O",VLOOKUP($B66,Spot!$B$10:$K$69,9,0),"")))</f>
        <v>31.541218637992831</v>
      </c>
      <c r="G66" s="48" t="str">
        <f>IF($B66="","",IF(ISNA(VLOOKUP($B66,Sportsman!$B$10:$K$69,5,0)),"",IF(Registrations!$R21="O",VLOOKUP($B66,Sportsman!$B$10:$K$69,5,0),"")))</f>
        <v/>
      </c>
      <c r="H66" s="48" t="str">
        <f>IF($B66="","",IF(ISNA(VLOOKUP($B66,Graduate!$B$10:$K$69,5,0)),"",IF(Registrations!$R21="O",VLOOKUP($B66,Graduate!$B$10:$K$69,5,0),"")))</f>
        <v/>
      </c>
      <c r="I66" s="48">
        <f>IF($B66="","",IF(ISNA(VLOOKUP($B66,Streamer!$B$13:$K$72,8,0)),"",IF(Registrations!$O21="O",VLOOKUP($B66,Streamer!$B$13:$K$72,8,0),"")))</f>
        <v>64.945649832713471</v>
      </c>
      <c r="J66" s="7">
        <f t="shared" si="3"/>
        <v>96.486868470706298</v>
      </c>
      <c r="K66" s="5">
        <f t="shared" si="4"/>
        <v>18</v>
      </c>
      <c r="L66" s="44"/>
      <c r="M66" s="5">
        <f t="shared" si="5"/>
        <v>3</v>
      </c>
    </row>
    <row r="67" spans="1:13">
      <c r="A67" s="5">
        <v>4</v>
      </c>
      <c r="B67" s="42" t="str">
        <f>IF(Registrations!$B14="O",Registrations!$D14,"")</f>
        <v>Broadhead, John</v>
      </c>
      <c r="C67" s="5" t="str">
        <f>IF(Registrations!$B14="O",Registrations!$E14,"")</f>
        <v xml:space="preserve">ACST </v>
      </c>
      <c r="D67" s="5" t="str">
        <f>IF(Registrations!$B14="O",IF(Registrations!$F14&gt; "",Registrations!$F14,""),"")</f>
        <v>Team 2</v>
      </c>
      <c r="E67" s="48">
        <f>IF($B67="","",IF(ISNA(VLOOKUP($B67,Forced!$B$10:$K$69,9,0)),"",IF(Registrations!$I14="O",VLOOKUP($B67,Forced!$B$10:$K$69,9,0),"")))</f>
        <v>0</v>
      </c>
      <c r="F67" s="48">
        <f>IF($B67="","",IF(ISNA(VLOOKUP($B67,Spot!$B$10:$K$69,9,0)),"",IF(Registrations!$L14="O",VLOOKUP($B67,Spot!$B$10:$K$69,9,0),"")))</f>
        <v>24.014336917562723</v>
      </c>
      <c r="G67" s="48" t="str">
        <f>IF($B67="","",IF(ISNA(VLOOKUP($B67,Sportsman!$B$10:$K$69,5,0)),"",IF(Registrations!$R14="O",VLOOKUP($B67,Sportsman!$B$10:$K$69,5,0),"")))</f>
        <v/>
      </c>
      <c r="H67" s="48" t="str">
        <f>IF($B67="","",IF(ISNA(VLOOKUP($B67,Graduate!$B$10:$K$69,5,0)),"",IF(Registrations!$R14="O",VLOOKUP($B67,Graduate!$B$10:$K$69,5,0),"")))</f>
        <v/>
      </c>
      <c r="I67" s="48">
        <f>IF($B67="","",IF(ISNA(VLOOKUP($B67,Streamer!$B$13:$K$72,8,0)),"",IF(Registrations!$O14="O",VLOOKUP($B67,Streamer!$B$13:$K$72,8,0),"")))</f>
        <v>43.121149897330589</v>
      </c>
      <c r="J67" s="7">
        <f t="shared" si="3"/>
        <v>67.135486814893312</v>
      </c>
      <c r="K67" s="5">
        <f t="shared" si="4"/>
        <v>19</v>
      </c>
      <c r="L67" s="44"/>
      <c r="M67" s="5">
        <f t="shared" si="5"/>
        <v>3</v>
      </c>
    </row>
  </sheetData>
  <autoFilter ref="A7:K67">
    <filterColumn colId="1">
      <customFilters>
        <customFilter operator="notEqual" val=" "/>
      </customFilters>
    </filterColumn>
    <sortState ref="A7:J66">
      <sortCondition ref="A7:A66"/>
    </sortState>
  </autoFilter>
  <sortState ref="A8:M67">
    <sortCondition descending="1" ref="J8:J67"/>
  </sortState>
  <conditionalFormatting sqref="M8">
    <cfRule type="expression" dxfId="1" priority="2">
      <formula>IF($M8&lt;&gt;3,1,0)=1</formula>
    </cfRule>
  </conditionalFormatting>
  <conditionalFormatting sqref="M9:M67">
    <cfRule type="expression" dxfId="0" priority="1">
      <formula>IF($M9&lt;&gt;3,1,0)=1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Registrations</vt:lpstr>
      <vt:lpstr>Sheet1</vt:lpstr>
      <vt:lpstr>Forced</vt:lpstr>
      <vt:lpstr>Spot</vt:lpstr>
      <vt:lpstr>Sportsman</vt:lpstr>
      <vt:lpstr>Graduate</vt:lpstr>
      <vt:lpstr>Streamer</vt:lpstr>
      <vt:lpstr>Formation</vt:lpstr>
      <vt:lpstr>Individual Overall</vt:lpstr>
      <vt:lpstr>Team Overall</vt:lpstr>
      <vt:lpstr>Pres Forced</vt:lpstr>
      <vt:lpstr>Pres Spot</vt:lpstr>
      <vt:lpstr>Pres Sportsman</vt:lpstr>
      <vt:lpstr>Pres Graduate</vt:lpstr>
      <vt:lpstr>Pres Streamer</vt:lpstr>
      <vt:lpstr>Pres Formation</vt:lpstr>
      <vt:lpstr>Pres Individual</vt:lpstr>
      <vt:lpstr>Pres Team</vt:lpstr>
      <vt:lpstr>MC Presentation List</vt:lpstr>
      <vt:lpstr>Forced!Print_Area</vt:lpstr>
      <vt:lpstr>Formation!Print_Area</vt:lpstr>
      <vt:lpstr>Graduate!Print_Area</vt:lpstr>
      <vt:lpstr>'Individual Overall'!Print_Area</vt:lpstr>
      <vt:lpstr>'Pres Forced'!Print_Area</vt:lpstr>
      <vt:lpstr>'Pres Formation'!Print_Area</vt:lpstr>
      <vt:lpstr>'Pres Graduate'!Print_Area</vt:lpstr>
      <vt:lpstr>'Pres Individual'!Print_Area</vt:lpstr>
      <vt:lpstr>'Pres Sportsman'!Print_Area</vt:lpstr>
      <vt:lpstr>'Pres Spot'!Print_Area</vt:lpstr>
      <vt:lpstr>'Pres Streamer'!Print_Area</vt:lpstr>
      <vt:lpstr>'Pres Team'!Print_Area</vt:lpstr>
      <vt:lpstr>Sportsman!Print_Area</vt:lpstr>
      <vt:lpstr>Spot!Print_Area</vt:lpstr>
      <vt:lpstr>Streamer!Print_Area</vt:lpstr>
      <vt:lpstr>'Team Overall'!Print_Area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Eldridge</dc:creator>
  <cp:lastModifiedBy>marj</cp:lastModifiedBy>
  <cp:lastPrinted>2017-04-01T06:45:31Z</cp:lastPrinted>
  <dcterms:created xsi:type="dcterms:W3CDTF">2015-01-19T13:52:47Z</dcterms:created>
  <dcterms:modified xsi:type="dcterms:W3CDTF">2017-04-18T23:47:29Z</dcterms:modified>
</cp:coreProperties>
</file>